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\Dropbox\LisandLaura-secret\BroschürenVerkauf\"/>
    </mc:Choice>
  </mc:AlternateContent>
  <xr:revisionPtr revIDLastSave="0" documentId="13_ncr:1_{77882021-B140-4CBA-8088-B02AC8EF0E2E}" xr6:coauthVersionLast="47" xr6:coauthVersionMax="47" xr10:uidLastSave="{00000000-0000-0000-0000-000000000000}"/>
  <bookViews>
    <workbookView xWindow="-120" yWindow="-120" windowWidth="29040" windowHeight="15720" activeTab="2" xr2:uid="{C3455F86-13E2-4AB7-A9CB-305452680C39}"/>
  </bookViews>
  <sheets>
    <sheet name="DRUCKBAR" sheetId="3" r:id="rId1"/>
    <sheet name="Bestellungen" sheetId="1" r:id="rId2"/>
    <sheet name="Tabelle1" sheetId="4" r:id="rId3"/>
    <sheet name="Übersicht" sheetId="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3" i="4" l="1"/>
  <c r="P17" i="4"/>
  <c r="P16" i="4"/>
  <c r="P15" i="4"/>
  <c r="P14" i="4"/>
  <c r="P13" i="4"/>
  <c r="P22" i="4"/>
  <c r="P11" i="4"/>
  <c r="P21" i="4"/>
  <c r="P10" i="4"/>
  <c r="P9" i="4"/>
  <c r="P8" i="4"/>
  <c r="P7" i="4"/>
  <c r="P6" i="4"/>
  <c r="P5" i="4"/>
  <c r="P24" i="4"/>
  <c r="G5" i="2"/>
  <c r="P31" i="3"/>
  <c r="P30" i="3"/>
  <c r="P29" i="3"/>
  <c r="P28" i="3"/>
  <c r="P27" i="3"/>
  <c r="P25" i="3"/>
  <c r="P26" i="3"/>
  <c r="P23" i="3"/>
  <c r="P24" i="3"/>
  <c r="P22" i="3"/>
  <c r="P18" i="3"/>
  <c r="P20" i="3"/>
  <c r="P19" i="3"/>
  <c r="P21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P3" i="3"/>
  <c r="E21" i="2"/>
  <c r="P18" i="4" l="1"/>
  <c r="E18" i="2"/>
  <c r="E17" i="2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E16" i="2"/>
  <c r="P20" i="1"/>
  <c r="P19" i="1"/>
  <c r="P18" i="1"/>
  <c r="P17" i="1"/>
  <c r="P16" i="1"/>
  <c r="P15" i="1"/>
  <c r="P14" i="1"/>
  <c r="B27" i="2"/>
  <c r="D3" i="2"/>
  <c r="B3" i="2" s="1"/>
  <c r="P13" i="1"/>
  <c r="P12" i="1"/>
  <c r="U12" i="1"/>
  <c r="P11" i="1"/>
  <c r="P10" i="1"/>
  <c r="U4" i="1"/>
  <c r="U5" i="1"/>
  <c r="U7" i="1"/>
  <c r="U8" i="1"/>
  <c r="U10" i="1"/>
  <c r="U11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3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4" i="1"/>
  <c r="V5" i="1"/>
  <c r="V7" i="1"/>
  <c r="W10" i="1"/>
  <c r="V10" i="1"/>
  <c r="P3" i="1"/>
  <c r="D5" i="2"/>
  <c r="B5" i="2" s="1"/>
  <c r="V60" i="1"/>
  <c r="V79" i="1"/>
  <c r="V87" i="1"/>
  <c r="V90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W3" i="1"/>
  <c r="V3" i="1"/>
  <c r="W4" i="1"/>
  <c r="W5" i="1"/>
  <c r="W6" i="1"/>
  <c r="V6" i="1"/>
  <c r="W7" i="1"/>
  <c r="W8" i="1"/>
  <c r="V8" i="1"/>
  <c r="W9" i="1"/>
  <c r="V9" i="1"/>
  <c r="W11" i="1"/>
  <c r="V11" i="1"/>
  <c r="W12" i="1"/>
  <c r="V12" i="1"/>
  <c r="W13" i="1"/>
  <c r="V13" i="1"/>
  <c r="W14" i="1"/>
  <c r="V14" i="1"/>
  <c r="W15" i="1"/>
  <c r="V15" i="1"/>
  <c r="W16" i="1"/>
  <c r="V16" i="1"/>
  <c r="W17" i="1"/>
  <c r="V17" i="1"/>
  <c r="W18" i="1"/>
  <c r="V18" i="1"/>
  <c r="W19" i="1"/>
  <c r="V19" i="1"/>
  <c r="W20" i="1"/>
  <c r="V20" i="1"/>
  <c r="W21" i="1"/>
  <c r="V21" i="1"/>
  <c r="W22" i="1"/>
  <c r="V22" i="1"/>
  <c r="W23" i="1"/>
  <c r="V23" i="1"/>
  <c r="W24" i="1"/>
  <c r="V24" i="1"/>
  <c r="W25" i="1"/>
  <c r="V25" i="1"/>
  <c r="W26" i="1"/>
  <c r="V26" i="1"/>
  <c r="W27" i="1"/>
  <c r="V27" i="1"/>
  <c r="W28" i="1"/>
  <c r="V28" i="1"/>
  <c r="W29" i="1"/>
  <c r="V29" i="1"/>
  <c r="W30" i="1"/>
  <c r="V30" i="1"/>
  <c r="W31" i="1"/>
  <c r="V31" i="1"/>
  <c r="W32" i="1"/>
  <c r="V32" i="1"/>
  <c r="W33" i="1"/>
  <c r="V33" i="1"/>
  <c r="W34" i="1"/>
  <c r="V34" i="1"/>
  <c r="W35" i="1"/>
  <c r="V35" i="1"/>
  <c r="W36" i="1"/>
  <c r="V36" i="1"/>
  <c r="W37" i="1"/>
  <c r="V37" i="1"/>
  <c r="W38" i="1"/>
  <c r="V38" i="1"/>
  <c r="W39" i="1"/>
  <c r="V39" i="1"/>
  <c r="W40" i="1"/>
  <c r="V40" i="1"/>
  <c r="W41" i="1"/>
  <c r="V41" i="1"/>
  <c r="W42" i="1"/>
  <c r="V42" i="1"/>
  <c r="W43" i="1"/>
  <c r="V43" i="1"/>
  <c r="W44" i="1"/>
  <c r="V44" i="1"/>
  <c r="W45" i="1"/>
  <c r="V45" i="1"/>
  <c r="W46" i="1"/>
  <c r="V46" i="1"/>
  <c r="W47" i="1"/>
  <c r="V47" i="1"/>
  <c r="W48" i="1"/>
  <c r="V48" i="1"/>
  <c r="W49" i="1"/>
  <c r="V49" i="1"/>
  <c r="W50" i="1"/>
  <c r="V50" i="1"/>
  <c r="W51" i="1"/>
  <c r="V51" i="1"/>
  <c r="W52" i="1"/>
  <c r="V52" i="1"/>
  <c r="W53" i="1"/>
  <c r="V53" i="1"/>
  <c r="W54" i="1"/>
  <c r="V54" i="1"/>
  <c r="W55" i="1"/>
  <c r="V55" i="1"/>
  <c r="W56" i="1"/>
  <c r="V56" i="1"/>
  <c r="W57" i="1"/>
  <c r="V57" i="1"/>
  <c r="W58" i="1"/>
  <c r="V58" i="1"/>
  <c r="W59" i="1"/>
  <c r="V59" i="1"/>
  <c r="W60" i="1"/>
  <c r="W79" i="1"/>
  <c r="W80" i="1"/>
  <c r="V80" i="1"/>
  <c r="W81" i="1"/>
  <c r="V81" i="1"/>
  <c r="W82" i="1"/>
  <c r="V82" i="1"/>
  <c r="W83" i="1"/>
  <c r="V83" i="1"/>
  <c r="W84" i="1"/>
  <c r="V84" i="1"/>
  <c r="W85" i="1"/>
  <c r="V85" i="1"/>
  <c r="W86" i="1"/>
  <c r="V86" i="1"/>
  <c r="W87" i="1"/>
  <c r="W88" i="1"/>
  <c r="V88" i="1"/>
  <c r="W89" i="1"/>
  <c r="V89" i="1"/>
  <c r="W90" i="1"/>
  <c r="W91" i="1"/>
  <c r="V91" i="1"/>
  <c r="W92" i="1"/>
  <c r="V92" i="1"/>
  <c r="W93" i="1"/>
  <c r="V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P189" i="1"/>
  <c r="P190" i="1"/>
  <c r="P191" i="1"/>
  <c r="P192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P4" i="1"/>
  <c r="P5" i="1"/>
  <c r="P6" i="1"/>
  <c r="U6" i="1"/>
  <c r="P7" i="1"/>
  <c r="P8" i="1"/>
  <c r="P9" i="1"/>
  <c r="U9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D4" i="2"/>
  <c r="B4" i="2" s="1"/>
  <c r="E36" i="2"/>
  <c r="I3" i="2" s="1"/>
  <c r="M3" i="2"/>
  <c r="H17" i="2"/>
  <c r="H3" i="2"/>
  <c r="G4" i="2" s="1"/>
  <c r="L3" i="2" l="1"/>
  <c r="G3" i="2"/>
  <c r="N3" i="2"/>
  <c r="O3" i="2" l="1"/>
  <c r="O4" i="2" s="1"/>
  <c r="J3" i="2"/>
  <c r="J4" i="2" s="1"/>
  <c r="O5" i="2" l="1"/>
  <c r="J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tc={9478C13F-793C-42BC-83B2-EF3332C3C01B}</author>
  </authors>
  <commentList>
    <comment ref="A10" authorId="0" shapeId="0" xr:uid="{9478C13F-793C-42BC-83B2-EF3332C3C01B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Rechnungen 2024 mit 10/2024 begonnen, damit die Rechnungsnummer gleich der Zeilenzahl in Excel ist und keine Fehler passieren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tc={56D97B58-D3CD-48E0-8CB3-F688AC09CE4E}</author>
  </authors>
  <commentList>
    <comment ref="A10" authorId="0" shapeId="0" xr:uid="{56D97B58-D3CD-48E0-8CB3-F688AC09CE4E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Rechnungen 2024 mit 10/2024 begonnen, damit die Rechnungsnummer gleich der Zeilenzahl in Excel ist und keine Fehler passieren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tc={8728E602-5930-4A16-ADC2-57A586BCD2D9}</author>
  </authors>
  <commentList>
    <comment ref="A7" authorId="0" shapeId="0" xr:uid="{8728E602-5930-4A16-ADC2-57A586BCD2D9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Rechnungen 2024 mit 10/2024 begonnen, damit die Rechnungsnummer gleich der Zeilenzahl in Excel ist und keine Fehler passieren</t>
      </text>
    </comment>
  </commentList>
</comments>
</file>

<file path=xl/sharedStrings.xml><?xml version="1.0" encoding="utf-8"?>
<sst xmlns="http://schemas.openxmlformats.org/spreadsheetml/2006/main" count="931" uniqueCount="325">
  <si>
    <t>Reading Diary</t>
  </si>
  <si>
    <t>Me-Book</t>
  </si>
  <si>
    <t>Grammar Book</t>
  </si>
  <si>
    <t>Re NBr</t>
  </si>
  <si>
    <t>Vorname</t>
  </si>
  <si>
    <t>Nachname</t>
  </si>
  <si>
    <t>Schule</t>
  </si>
  <si>
    <t>Adresse</t>
  </si>
  <si>
    <t>einzel</t>
  </si>
  <si>
    <t>Klasse</t>
  </si>
  <si>
    <t>gratis</t>
  </si>
  <si>
    <t>einzel2</t>
  </si>
  <si>
    <t>Klasse3</t>
  </si>
  <si>
    <t>gratis4</t>
  </si>
  <si>
    <t>einzel5</t>
  </si>
  <si>
    <t>Klasse6</t>
  </si>
  <si>
    <t>gratis7</t>
  </si>
  <si>
    <t>Porto</t>
  </si>
  <si>
    <t>Preis</t>
  </si>
  <si>
    <t>Bezahlt</t>
  </si>
  <si>
    <t>Verschickt</t>
  </si>
  <si>
    <t>Anmerkung</t>
  </si>
  <si>
    <t>Email</t>
  </si>
  <si>
    <t>Berechnung Einnahmen</t>
  </si>
  <si>
    <t>Berechnung Anzahl RD verschickt</t>
  </si>
  <si>
    <t>RD bestellt</t>
  </si>
  <si>
    <t>/2023</t>
  </si>
  <si>
    <t>Nicole</t>
  </si>
  <si>
    <t>Bannert</t>
  </si>
  <si>
    <t>Amerikagasse 5, 2292 Stopfenreuth</t>
  </si>
  <si>
    <t>nein</t>
  </si>
  <si>
    <t xml:space="preserve">Cornelia </t>
  </si>
  <si>
    <t>Renner</t>
  </si>
  <si>
    <t>MS Schönbach</t>
  </si>
  <si>
    <t>Schönbach 73, 3633 Schönbach</t>
  </si>
  <si>
    <t>77/2023</t>
  </si>
  <si>
    <t>Ines</t>
  </si>
  <si>
    <t>Muther</t>
  </si>
  <si>
    <t>Priv. kath. MS Oberland, Schule für globales Lernen</t>
  </si>
  <si>
    <t>Siedlung 2, 6713 Ludesch</t>
  </si>
  <si>
    <t>86/2023</t>
  </si>
  <si>
    <t>Daniela</t>
  </si>
  <si>
    <t>vogl</t>
  </si>
  <si>
    <t>Mittelschule Mittelweiherburg</t>
  </si>
  <si>
    <t>6971 Hard, Flurstr. 12</t>
  </si>
  <si>
    <t>Ja</t>
  </si>
  <si>
    <t>88/2023</t>
  </si>
  <si>
    <t>Doris</t>
  </si>
  <si>
    <t>Santner</t>
  </si>
  <si>
    <t>Sonnberg 7</t>
  </si>
  <si>
    <t>9584 Finkenstein</t>
  </si>
  <si>
    <t>90/2023</t>
  </si>
  <si>
    <t>Katharina</t>
  </si>
  <si>
    <t>Perkonig</t>
  </si>
  <si>
    <t>RMS Feldkirchen</t>
  </si>
  <si>
    <t>Schulhausgasse 5, 9660 Feldkirchen</t>
  </si>
  <si>
    <t>e-Rechnung Finanzamt - Konto Laura</t>
  </si>
  <si>
    <t>91/2023</t>
  </si>
  <si>
    <t>Jasmin</t>
  </si>
  <si>
    <t>Grassegger</t>
  </si>
  <si>
    <t>MS Neumarkt im Mühlkreis</t>
  </si>
  <si>
    <t>Au 24, 4212 Neumarkt im Mühlkreis</t>
  </si>
  <si>
    <t>10</t>
  </si>
  <si>
    <t>Guenter</t>
  </si>
  <si>
    <t>Mirth</t>
  </si>
  <si>
    <t>MS Jennersdorf</t>
  </si>
  <si>
    <t>8380 Jennersdorf,Schulstraße 2</t>
  </si>
  <si>
    <t>11</t>
  </si>
  <si>
    <t>Caroline</t>
  </si>
  <si>
    <t>Kutzenberger</t>
  </si>
  <si>
    <t>Schärding</t>
  </si>
  <si>
    <t>Oberer Stadtplatz 19/3 , 4780 Schärding</t>
  </si>
  <si>
    <t>12</t>
  </si>
  <si>
    <t>Elisabetta</t>
  </si>
  <si>
    <t>Valgoi</t>
  </si>
  <si>
    <t>AHS Köflach</t>
  </si>
  <si>
    <t>4780 Schärding </t>
  </si>
  <si>
    <t>wird abgeholt</t>
  </si>
  <si>
    <t>13</t>
  </si>
  <si>
    <t>Sophie</t>
  </si>
  <si>
    <t>Hierl</t>
  </si>
  <si>
    <t>?</t>
  </si>
  <si>
    <t>Kirchbach in d. Stmk. 29a, 8082 Kirchbach</t>
  </si>
  <si>
    <t>14</t>
  </si>
  <si>
    <t>Grammar Seminar Salzburg</t>
  </si>
  <si>
    <t>15</t>
  </si>
  <si>
    <t>Angelika</t>
  </si>
  <si>
    <t>Prantl</t>
  </si>
  <si>
    <t>MS  Rheindorf Lustenau</t>
  </si>
  <si>
    <t>Rotkreuzstrasse 10,  6890 Lustenau</t>
  </si>
  <si>
    <t>16</t>
  </si>
  <si>
    <t>Claudia</t>
  </si>
  <si>
    <t>Spies</t>
  </si>
  <si>
    <t>MS und PTS Aspang</t>
  </si>
  <si>
    <t>Rams 43, 2640 Kranichberg</t>
  </si>
  <si>
    <t>17</t>
  </si>
  <si>
    <t>Michaela</t>
  </si>
  <si>
    <t>Leitner</t>
  </si>
  <si>
    <t>MS Strobl</t>
  </si>
  <si>
    <t>Am Hasenanger 1,  5350 Strobl</t>
  </si>
  <si>
    <t>e-Rechnung Konto Lis</t>
  </si>
  <si>
    <t>18</t>
  </si>
  <si>
    <t>Andrea</t>
  </si>
  <si>
    <t>Aigner</t>
  </si>
  <si>
    <t>MS St. Florian</t>
  </si>
  <si>
    <t>Geranienstrasse 11, 4481 Asten</t>
  </si>
  <si>
    <t>19</t>
  </si>
  <si>
    <t>Martina</t>
  </si>
  <si>
    <t>Sagmeister-Nordberg</t>
  </si>
  <si>
    <t>Pestalozzistrasse 1, 9100 Völkermarkt</t>
  </si>
  <si>
    <t>20</t>
  </si>
  <si>
    <t>Julian</t>
  </si>
  <si>
    <t>Raaz</t>
  </si>
  <si>
    <t>MS Lauriacum, Enns</t>
  </si>
  <si>
    <t>21</t>
  </si>
  <si>
    <t>Bianca</t>
  </si>
  <si>
    <t>Gauster</t>
  </si>
  <si>
    <t>MS Kirchschlag 323042</t>
  </si>
  <si>
    <t>Alois-Dopler Platz 1, 2860 Kirchschlag</t>
  </si>
  <si>
    <t>22</t>
  </si>
  <si>
    <t>Tamaz</t>
  </si>
  <si>
    <t>Rez</t>
  </si>
  <si>
    <t>Privat für Sohn</t>
  </si>
  <si>
    <t>Kesselmannstraße 22 , 5324 Faistenau</t>
  </si>
  <si>
    <t>23</t>
  </si>
  <si>
    <t>Gudrun</t>
  </si>
  <si>
    <t>Vogl</t>
  </si>
  <si>
    <t>MS Bad Schwanberg</t>
  </si>
  <si>
    <t>Mainsdorferstrasse 18, 8541 Bad Schwanberg</t>
  </si>
  <si>
    <t>24</t>
  </si>
  <si>
    <t>Tanja</t>
  </si>
  <si>
    <t>Zoppel</t>
  </si>
  <si>
    <t>MS Lochau</t>
  </si>
  <si>
    <t>Landstrasse 28a, 6911 Lochau</t>
  </si>
  <si>
    <t>25</t>
  </si>
  <si>
    <t>Sigrid</t>
  </si>
  <si>
    <t xml:space="preserve"> Pühringer</t>
  </si>
  <si>
    <t>Naturpark Mittelschule Schörfling</t>
  </si>
  <si>
    <t>Khevenhüllerstraße 45, 4861 Schörfling,</t>
  </si>
  <si>
    <t>26</t>
  </si>
  <si>
    <t>Lena</t>
  </si>
  <si>
    <t>Friedl</t>
  </si>
  <si>
    <t>MS 1 Lambach</t>
  </si>
  <si>
    <t xml:space="preserve"> Hafferlstrasse 7, 4650 Lambach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</si>
  <si>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</si>
  <si>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</si>
  <si>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</si>
  <si>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</si>
  <si>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</si>
  <si>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</si>
  <si>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</si>
  <si>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</si>
  <si>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</si>
  <si>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</si>
  <si>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</si>
  <si>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</si>
  <si>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</si>
  <si>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</si>
  <si>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</si>
  <si>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</si>
  <si>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</si>
  <si>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</si>
  <si>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</si>
  <si>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</si>
  <si>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</si>
  <si>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</si>
  <si>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</si>
  <si>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</si>
  <si>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</si>
  <si>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</si>
  <si>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</si>
  <si>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</si>
  <si>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</si>
  <si>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</si>
  <si>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</si>
  <si>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</si>
  <si>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</si>
  <si>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</si>
  <si>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</si>
  <si>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</si>
  <si>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</si>
  <si>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</si>
  <si>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</si>
  <si>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</si>
  <si>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</si>
  <si>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</si>
  <si>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</si>
  <si>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</si>
  <si>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</si>
  <si>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</si>
  <si>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</si>
  <si>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</si>
  <si>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</si>
  <si>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</si>
  <si>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</si>
  <si>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</si>
  <si>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</si>
  <si>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</si>
  <si>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</si>
  <si>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</si>
  <si>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</si>
  <si>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</si>
  <si>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</si>
  <si>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</si>
  <si>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</si>
  <si>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</si>
  <si>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</si>
  <si>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</si>
  <si>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</si>
  <si>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</si>
  <si>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</si>
  <si>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</si>
  <si>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</si>
  <si>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</si>
  <si>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</si>
  <si>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</si>
  <si>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</si>
  <si>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</si>
  <si>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</si>
  <si>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</si>
  <si>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</si>
  <si>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</si>
  <si>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</si>
  <si>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</si>
  <si>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</si>
  <si>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</si>
  <si>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</si>
  <si>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</si>
  <si>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</si>
  <si>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</si>
  <si>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</si>
  <si>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</si>
  <si>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</si>
  <si>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</si>
  <si>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</si>
  <si>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</si>
  <si>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</si>
  <si>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</si>
  <si>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</si>
  <si>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</si>
  <si>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</si>
  <si>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</si>
  <si>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</si>
  <si>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</si>
  <si>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</si>
  <si>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</si>
  <si>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</si>
  <si>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</si>
  <si>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</si>
  <si>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</si>
  <si>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</si>
  <si>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</si>
  <si>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</si>
  <si>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</si>
  <si>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</si>
  <si>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</si>
  <si>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</si>
  <si>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</si>
  <si>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</si>
  <si>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</si>
  <si>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</si>
  <si>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</si>
  <si>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</si>
  <si>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</si>
  <si>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</si>
  <si>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</si>
  <si>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</si>
  <si>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</si>
  <si>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</si>
  <si>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</si>
  <si>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</si>
  <si>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</si>
  <si>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</si>
  <si>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Gesamt - wenn alles bezahlt</t>
  </si>
  <si>
    <t>Lager (frei)</t>
  </si>
  <si>
    <t>Bestellungen</t>
  </si>
  <si>
    <t>Einnahmen</t>
  </si>
  <si>
    <t>Ausgaben Lis</t>
  </si>
  <si>
    <t>Ausgaben Laura</t>
  </si>
  <si>
    <t>Gewinn</t>
  </si>
  <si>
    <t>Summe GB</t>
  </si>
  <si>
    <t>Summe MB</t>
  </si>
  <si>
    <t>Lis:</t>
  </si>
  <si>
    <t>Gewinn Lis:</t>
  </si>
  <si>
    <t>Summe RD</t>
  </si>
  <si>
    <t>Laura:</t>
  </si>
  <si>
    <t>Gewinn Laura:</t>
  </si>
  <si>
    <t>Laura Schulden an Lis von 2023</t>
  </si>
  <si>
    <t>Bezeichnung</t>
  </si>
  <si>
    <t>Einnahmen Laura</t>
  </si>
  <si>
    <t>Einnahme</t>
  </si>
  <si>
    <t>e-Rechnung</t>
  </si>
  <si>
    <t>Grammarbooks 31.1.</t>
  </si>
  <si>
    <t xml:space="preserve">Porto </t>
  </si>
  <si>
    <t>Ergebnis</t>
  </si>
  <si>
    <t>Abholung</t>
  </si>
  <si>
    <t>Externe Lager</t>
  </si>
  <si>
    <t>RD Lis</t>
  </si>
  <si>
    <t>RD Schule</t>
  </si>
  <si>
    <t xml:space="preserve">ME Lis </t>
  </si>
  <si>
    <t>GR Lis</t>
  </si>
  <si>
    <t>Lagerstand RD Laura 1.1.2024</t>
  </si>
  <si>
    <t>Lager Laura</t>
  </si>
  <si>
    <t>RD 1.1.2024</t>
  </si>
  <si>
    <t>Druck GB</t>
  </si>
  <si>
    <t>Me Book</t>
  </si>
  <si>
    <t>Barbara</t>
  </si>
  <si>
    <t>Schöberl</t>
  </si>
  <si>
    <t>PNÖMS Sta. Christiana Frohsdorf</t>
  </si>
  <si>
    <t>Wiener Neustädter Strasse 74, 2821 Lanzenkirchen</t>
  </si>
  <si>
    <t>NöMS Lichtenwörth </t>
  </si>
  <si>
    <t xml:space="preserve">Michaela </t>
  </si>
  <si>
    <t>Spenger </t>
  </si>
  <si>
    <t xml:space="preserve"> Kirchenplatz 4, 2493 Lichtenwörth </t>
  </si>
  <si>
    <t>Franz Peter</t>
  </si>
  <si>
    <t>Gruber</t>
  </si>
  <si>
    <t>Himmelreichstrasse 20, 3390 Melk</t>
  </si>
  <si>
    <t>MS Köflach</t>
  </si>
  <si>
    <t>Jenny</t>
  </si>
  <si>
    <t>Trampus</t>
  </si>
  <si>
    <t>Fritz Koschar, Schulbuchreferent</t>
  </si>
  <si>
    <t>Inge</t>
  </si>
  <si>
    <t>Murauer</t>
  </si>
  <si>
    <t>Schulstraße 7, 8580 Köflach</t>
  </si>
  <si>
    <t>ME BOOK FEHLT NOC`H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</si>
</sst>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\ * #,##0.00_-;\-&quot;€&quot;\ * #,##0.00_-;_-&quot;€&quot;\ * &quot;-&quot;??_-;_-@_-"/>
    <numFmt numFmtId="164" formatCode="&quot;€&quot;\ 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rgb="FF1E3855"/>
      <name val="Arial"/>
      <family val="2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1"/>
      <name val="Calibri"/>
      <family val="2"/>
      <charset val="1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Verdana"/>
      <family val="2"/>
    </font>
    <font>
      <sz val="8"/>
      <name val="Calibri"/>
      <family val="2"/>
      <scheme val="minor"/>
    </font>
    <font>
      <sz val="12"/>
      <color rgb="FF000000"/>
      <name val="Aptos"/>
      <family val="2"/>
    </font>
    <font>
      <sz val="11"/>
      <color theme="0"/>
      <name val="Calibri"/>
      <family val="2"/>
      <scheme val="minor"/>
    </font>
    <font>
      <sz val="9"/>
      <color indexed="81"/>
      <name val="Segoe UI"/>
      <charset val="1"/>
    </font>
  </fonts>
  <fills count="2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theme="7" tint="0.79998168889431442"/>
      </patternFill>
    </fill>
    <fill>
      <patternFill patternType="solid">
        <fgColor theme="8"/>
        <bgColor indexed="64"/>
      </patternFill>
    </fill>
    <fill>
      <patternFill patternType="solid">
        <fgColor theme="8"/>
        <bgColor theme="7" tint="0.7999816888943144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7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7" tint="0.79998168889431442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theme="7"/>
      </top>
      <bottom/>
      <diagonal/>
    </border>
    <border>
      <left style="thin">
        <color theme="7"/>
      </left>
      <right/>
      <top style="thin">
        <color theme="7"/>
      </top>
      <bottom/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 style="medium">
        <color theme="7"/>
      </top>
      <bottom/>
      <diagonal/>
    </border>
    <border>
      <left style="thin">
        <color theme="7"/>
      </left>
      <right style="thin">
        <color theme="7"/>
      </right>
      <top style="medium">
        <color theme="7"/>
      </top>
      <bottom/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 style="thin">
        <color theme="7"/>
      </left>
      <right/>
      <top/>
      <bottom/>
      <diagonal/>
    </border>
    <border>
      <left style="thin">
        <color theme="7"/>
      </left>
      <right style="thin">
        <color theme="7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1" fillId="1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150">
    <xf numFmtId="0" fontId="0" fillId="0" borderId="0" xfId="0"/>
    <xf numFmtId="44" fontId="0" fillId="0" borderId="0" xfId="1" applyFont="1"/>
    <xf numFmtId="0" fontId="0" fillId="4" borderId="0" xfId="0" applyFill="1"/>
    <xf numFmtId="0" fontId="4" fillId="0" borderId="0" xfId="0" applyFont="1"/>
    <xf numFmtId="0" fontId="5" fillId="0" borderId="0" xfId="0" applyFont="1"/>
    <xf numFmtId="0" fontId="2" fillId="0" borderId="0" xfId="0" applyFont="1"/>
    <xf numFmtId="0" fontId="0" fillId="5" borderId="0" xfId="0" applyFill="1"/>
    <xf numFmtId="0" fontId="0" fillId="6" borderId="0" xfId="0" applyFill="1"/>
    <xf numFmtId="0" fontId="6" fillId="4" borderId="1" xfId="0" applyFont="1" applyFill="1" applyBorder="1"/>
    <xf numFmtId="0" fontId="6" fillId="5" borderId="1" xfId="0" applyFont="1" applyFill="1" applyBorder="1"/>
    <xf numFmtId="0" fontId="6" fillId="6" borderId="1" xfId="0" applyFont="1" applyFill="1" applyBorder="1"/>
    <xf numFmtId="0" fontId="2" fillId="6" borderId="2" xfId="0" applyFont="1" applyFill="1" applyBorder="1"/>
    <xf numFmtId="0" fontId="4" fillId="2" borderId="3" xfId="0" applyFont="1" applyFill="1" applyBorder="1"/>
    <xf numFmtId="0" fontId="4" fillId="2" borderId="0" xfId="0" applyFont="1" applyFill="1"/>
    <xf numFmtId="44" fontId="0" fillId="0" borderId="0" xfId="0" applyNumberFormat="1"/>
    <xf numFmtId="0" fontId="0" fillId="2" borderId="6" xfId="0" applyFill="1" applyBorder="1"/>
    <xf numFmtId="0" fontId="0" fillId="2" borderId="7" xfId="0" applyFill="1" applyBorder="1"/>
    <xf numFmtId="0" fontId="0" fillId="0" borderId="4" xfId="0" applyBorder="1"/>
    <xf numFmtId="0" fontId="0" fillId="0" borderId="4" xfId="0" applyBorder="1" applyAlignment="1">
      <alignment wrapText="1"/>
    </xf>
    <xf numFmtId="0" fontId="0" fillId="3" borderId="4" xfId="0" applyFill="1" applyBorder="1"/>
    <xf numFmtId="0" fontId="0" fillId="4" borderId="4" xfId="0" applyFill="1" applyBorder="1"/>
    <xf numFmtId="44" fontId="0" fillId="0" borderId="4" xfId="1" applyFont="1" applyBorder="1"/>
    <xf numFmtId="0" fontId="0" fillId="0" borderId="5" xfId="0" applyBorder="1"/>
    <xf numFmtId="0" fontId="0" fillId="2" borderId="4" xfId="0" applyFill="1" applyBorder="1"/>
    <xf numFmtId="0" fontId="0" fillId="2" borderId="4" xfId="0" applyFill="1" applyBorder="1" applyAlignment="1">
      <alignment wrapText="1"/>
    </xf>
    <xf numFmtId="44" fontId="0" fillId="2" borderId="4" xfId="1" applyFont="1" applyFill="1" applyBorder="1"/>
    <xf numFmtId="0" fontId="0" fillId="2" borderId="5" xfId="0" applyFill="1" applyBorder="1"/>
    <xf numFmtId="0" fontId="0" fillId="2" borderId="8" xfId="0" applyFill="1" applyBorder="1"/>
    <xf numFmtId="0" fontId="4" fillId="2" borderId="6" xfId="0" applyFont="1" applyFill="1" applyBorder="1"/>
    <xf numFmtId="0" fontId="5" fillId="0" borderId="4" xfId="0" applyFont="1" applyBorder="1" applyAlignment="1">
      <alignment horizontal="left" vertical="center" indent="1"/>
    </xf>
    <xf numFmtId="0" fontId="4" fillId="2" borderId="4" xfId="0" applyFont="1" applyFill="1" applyBorder="1" applyAlignment="1">
      <alignment horizontal="left" vertical="center" indent="1"/>
    </xf>
    <xf numFmtId="0" fontId="4" fillId="0" borderId="4" xfId="0" applyFont="1" applyBorder="1"/>
    <xf numFmtId="0" fontId="4" fillId="2" borderId="4" xfId="0" applyFont="1" applyFill="1" applyBorder="1"/>
    <xf numFmtId="0" fontId="5" fillId="0" borderId="4" xfId="0" applyFont="1" applyBorder="1"/>
    <xf numFmtId="0" fontId="3" fillId="0" borderId="4" xfId="2" applyBorder="1"/>
    <xf numFmtId="0" fontId="2" fillId="0" borderId="9" xfId="0" applyFont="1" applyBorder="1"/>
    <xf numFmtId="0" fontId="2" fillId="3" borderId="9" xfId="0" applyFont="1" applyFill="1" applyBorder="1"/>
    <xf numFmtId="0" fontId="2" fillId="4" borderId="9" xfId="0" applyFont="1" applyFill="1" applyBorder="1"/>
    <xf numFmtId="44" fontId="2" fillId="0" borderId="9" xfId="1" applyFont="1" applyBorder="1"/>
    <xf numFmtId="0" fontId="2" fillId="0" borderId="10" xfId="0" applyFont="1" applyBorder="1"/>
    <xf numFmtId="0" fontId="7" fillId="8" borderId="0" xfId="0" applyFont="1" applyFill="1" applyAlignment="1">
      <alignment wrapText="1"/>
    </xf>
    <xf numFmtId="16" fontId="4" fillId="0" borderId="0" xfId="0" applyNumberFormat="1" applyFont="1"/>
    <xf numFmtId="0" fontId="0" fillId="9" borderId="0" xfId="0" applyFill="1"/>
    <xf numFmtId="0" fontId="0" fillId="7" borderId="0" xfId="0" applyFill="1"/>
    <xf numFmtId="0" fontId="4" fillId="7" borderId="0" xfId="0" applyFont="1" applyFill="1"/>
    <xf numFmtId="16" fontId="0" fillId="0" borderId="0" xfId="0" applyNumberFormat="1"/>
    <xf numFmtId="9" fontId="0" fillId="0" borderId="0" xfId="0" applyNumberFormat="1"/>
    <xf numFmtId="0" fontId="1" fillId="12" borderId="0" xfId="5"/>
    <xf numFmtId="44" fontId="0" fillId="0" borderId="0" xfId="1" applyFont="1" applyFill="1"/>
    <xf numFmtId="44" fontId="0" fillId="0" borderId="8" xfId="1" applyFont="1" applyFill="1" applyBorder="1"/>
    <xf numFmtId="44" fontId="0" fillId="0" borderId="4" xfId="1" applyFont="1" applyFill="1" applyBorder="1"/>
    <xf numFmtId="0" fontId="10" fillId="0" borderId="0" xfId="0" applyFont="1"/>
    <xf numFmtId="0" fontId="0" fillId="3" borderId="9" xfId="0" applyFill="1" applyBorder="1"/>
    <xf numFmtId="0" fontId="0" fillId="4" borderId="9" xfId="0" applyFill="1" applyBorder="1"/>
    <xf numFmtId="0" fontId="3" fillId="0" borderId="0" xfId="2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vertical="center"/>
    </xf>
    <xf numFmtId="0" fontId="0" fillId="2" borderId="0" xfId="0" applyFill="1"/>
    <xf numFmtId="0" fontId="0" fillId="0" borderId="0" xfId="0" applyAlignment="1">
      <alignment vertical="center"/>
    </xf>
    <xf numFmtId="0" fontId="5" fillId="0" borderId="3" xfId="0" applyFont="1" applyBorder="1"/>
    <xf numFmtId="0" fontId="0" fillId="0" borderId="0" xfId="0" applyAlignment="1">
      <alignment wrapText="1"/>
    </xf>
    <xf numFmtId="0" fontId="2" fillId="0" borderId="10" xfId="0" applyFont="1" applyBorder="1" applyAlignment="1">
      <alignment wrapText="1"/>
    </xf>
    <xf numFmtId="0" fontId="4" fillId="0" borderId="3" xfId="0" applyFont="1" applyBorder="1"/>
    <xf numFmtId="44" fontId="4" fillId="2" borderId="3" xfId="1" applyFont="1" applyFill="1" applyBorder="1"/>
    <xf numFmtId="44" fontId="4" fillId="0" borderId="0" xfId="1" applyFont="1"/>
    <xf numFmtId="44" fontId="1" fillId="12" borderId="0" xfId="1" applyFill="1"/>
    <xf numFmtId="0" fontId="16" fillId="0" borderId="0" xfId="0" applyFont="1" applyAlignment="1">
      <alignment vertical="center"/>
    </xf>
    <xf numFmtId="0" fontId="16" fillId="0" borderId="0" xfId="0" applyFont="1"/>
    <xf numFmtId="0" fontId="0" fillId="13" borderId="0" xfId="0" applyFill="1"/>
    <xf numFmtId="16" fontId="0" fillId="13" borderId="0" xfId="0" applyNumberFormat="1" applyFill="1"/>
    <xf numFmtId="0" fontId="16" fillId="0" borderId="0" xfId="0" applyFont="1" applyAlignment="1">
      <alignment horizontal="left" vertical="center" indent="1"/>
    </xf>
    <xf numFmtId="0" fontId="0" fillId="14" borderId="0" xfId="0" applyFill="1"/>
    <xf numFmtId="0" fontId="16" fillId="14" borderId="0" xfId="0" applyFont="1" applyFill="1" applyAlignment="1">
      <alignment horizontal="left" vertical="center" indent="1"/>
    </xf>
    <xf numFmtId="0" fontId="0" fillId="14" borderId="9" xfId="0" applyFill="1" applyBorder="1"/>
    <xf numFmtId="44" fontId="0" fillId="14" borderId="0" xfId="0" applyNumberFormat="1" applyFill="1"/>
    <xf numFmtId="44" fontId="0" fillId="14" borderId="4" xfId="1" applyFont="1" applyFill="1" applyBorder="1"/>
    <xf numFmtId="0" fontId="0" fillId="15" borderId="8" xfId="0" applyFill="1" applyBorder="1"/>
    <xf numFmtId="0" fontId="0" fillId="15" borderId="0" xfId="0" applyFill="1"/>
    <xf numFmtId="49" fontId="0" fillId="0" borderId="0" xfId="0" applyNumberFormat="1"/>
    <xf numFmtId="49" fontId="0" fillId="0" borderId="0" xfId="0" applyNumberFormat="1" applyAlignment="1">
      <alignment horizontal="right"/>
    </xf>
    <xf numFmtId="164" fontId="0" fillId="9" borderId="0" xfId="1" applyNumberFormat="1" applyFont="1" applyFill="1"/>
    <xf numFmtId="0" fontId="0" fillId="3" borderId="0" xfId="0" applyFill="1"/>
    <xf numFmtId="14" fontId="0" fillId="5" borderId="0" xfId="0" applyNumberFormat="1" applyFill="1"/>
    <xf numFmtId="14" fontId="0" fillId="4" borderId="0" xfId="0" applyNumberFormat="1" applyFill="1"/>
    <xf numFmtId="49" fontId="0" fillId="16" borderId="0" xfId="0" applyNumberFormat="1" applyFill="1" applyAlignment="1">
      <alignment horizontal="right"/>
    </xf>
    <xf numFmtId="0" fontId="0" fillId="16" borderId="0" xfId="0" applyFill="1"/>
    <xf numFmtId="0" fontId="0" fillId="17" borderId="4" xfId="0" applyFill="1" applyBorder="1"/>
    <xf numFmtId="0" fontId="0" fillId="17" borderId="4" xfId="0" applyFill="1" applyBorder="1" applyAlignment="1">
      <alignment wrapText="1"/>
    </xf>
    <xf numFmtId="0" fontId="0" fillId="16" borderId="4" xfId="0" applyFill="1" applyBorder="1"/>
    <xf numFmtId="44" fontId="0" fillId="16" borderId="4" xfId="1" applyFont="1" applyFill="1" applyBorder="1"/>
    <xf numFmtId="0" fontId="0" fillId="17" borderId="5" xfId="0" applyFill="1" applyBorder="1"/>
    <xf numFmtId="0" fontId="4" fillId="17" borderId="4" xfId="0" applyFont="1" applyFill="1" applyBorder="1"/>
    <xf numFmtId="0" fontId="3" fillId="16" borderId="4" xfId="2" applyFill="1" applyBorder="1"/>
    <xf numFmtId="0" fontId="0" fillId="16" borderId="0" xfId="0" applyFill="1" applyAlignment="1">
      <alignment wrapText="1"/>
    </xf>
    <xf numFmtId="0" fontId="0" fillId="18" borderId="0" xfId="0" applyFill="1"/>
    <xf numFmtId="0" fontId="0" fillId="16" borderId="0" xfId="0" applyFill="1" applyAlignment="1">
      <alignment vertical="center"/>
    </xf>
    <xf numFmtId="44" fontId="0" fillId="16" borderId="0" xfId="1" applyFont="1" applyFill="1"/>
    <xf numFmtId="0" fontId="0" fillId="17" borderId="8" xfId="0" applyFill="1" applyBorder="1"/>
    <xf numFmtId="0" fontId="3" fillId="16" borderId="0" xfId="2" applyFill="1"/>
    <xf numFmtId="49" fontId="0" fillId="19" borderId="0" xfId="0" applyNumberFormat="1" applyFill="1" applyAlignment="1">
      <alignment horizontal="right"/>
    </xf>
    <xf numFmtId="0" fontId="11" fillId="19" borderId="0" xfId="0" applyFont="1" applyFill="1"/>
    <xf numFmtId="0" fontId="12" fillId="19" borderId="0" xfId="0" applyFont="1" applyFill="1"/>
    <xf numFmtId="0" fontId="13" fillId="19" borderId="0" xfId="0" applyFont="1" applyFill="1"/>
    <xf numFmtId="0" fontId="0" fillId="19" borderId="9" xfId="0" applyFill="1" applyBorder="1"/>
    <xf numFmtId="0" fontId="0" fillId="19" borderId="0" xfId="0" applyFill="1"/>
    <xf numFmtId="44" fontId="0" fillId="19" borderId="0" xfId="1" applyFont="1" applyFill="1"/>
    <xf numFmtId="44" fontId="0" fillId="19" borderId="4" xfId="1" applyFont="1" applyFill="1" applyBorder="1"/>
    <xf numFmtId="0" fontId="0" fillId="20" borderId="8" xfId="0" applyFill="1" applyBorder="1"/>
    <xf numFmtId="0" fontId="0" fillId="20" borderId="4" xfId="0" applyFill="1" applyBorder="1"/>
    <xf numFmtId="0" fontId="3" fillId="19" borderId="4" xfId="2" applyFill="1" applyBorder="1"/>
    <xf numFmtId="0" fontId="0" fillId="19" borderId="0" xfId="0" applyFill="1" applyAlignment="1">
      <alignment wrapText="1"/>
    </xf>
    <xf numFmtId="0" fontId="0" fillId="19" borderId="4" xfId="0" applyFill="1" applyBorder="1"/>
    <xf numFmtId="0" fontId="10" fillId="19" borderId="0" xfId="0" applyFont="1" applyFill="1"/>
    <xf numFmtId="0" fontId="3" fillId="19" borderId="0" xfId="2" applyFill="1"/>
    <xf numFmtId="0" fontId="0" fillId="19" borderId="0" xfId="0" applyFill="1" applyAlignment="1">
      <alignment vertical="center"/>
    </xf>
    <xf numFmtId="0" fontId="3" fillId="0" borderId="0" xfId="6"/>
    <xf numFmtId="49" fontId="0" fillId="21" borderId="11" xfId="0" applyNumberFormat="1" applyFill="1" applyBorder="1"/>
    <xf numFmtId="0" fontId="0" fillId="21" borderId="11" xfId="0" applyFill="1" applyBorder="1"/>
    <xf numFmtId="44" fontId="0" fillId="21" borderId="11" xfId="1" applyFont="1" applyFill="1" applyBorder="1"/>
    <xf numFmtId="0" fontId="2" fillId="21" borderId="11" xfId="0" applyFont="1" applyFill="1" applyBorder="1"/>
    <xf numFmtId="44" fontId="2" fillId="21" borderId="11" xfId="1" applyFont="1" applyFill="1" applyBorder="1"/>
    <xf numFmtId="44" fontId="0" fillId="21" borderId="11" xfId="0" applyNumberFormat="1" applyFill="1" applyBorder="1"/>
    <xf numFmtId="0" fontId="0" fillId="22" borderId="11" xfId="0" applyFill="1" applyBorder="1"/>
    <xf numFmtId="0" fontId="7" fillId="21" borderId="11" xfId="0" applyFont="1" applyFill="1" applyBorder="1" applyAlignment="1">
      <alignment wrapText="1"/>
    </xf>
    <xf numFmtId="0" fontId="16" fillId="21" borderId="11" xfId="0" applyFont="1" applyFill="1" applyBorder="1" applyAlignment="1">
      <alignment horizontal="left" vertical="center" indent="1"/>
    </xf>
    <xf numFmtId="49" fontId="0" fillId="21" borderId="11" xfId="0" applyNumberFormat="1" applyFill="1" applyBorder="1" applyAlignment="1">
      <alignment horizontal="right"/>
    </xf>
    <xf numFmtId="0" fontId="0" fillId="21" borderId="11" xfId="0" applyFill="1" applyBorder="1" applyAlignment="1">
      <alignment wrapText="1"/>
    </xf>
    <xf numFmtId="0" fontId="0" fillId="22" borderId="11" xfId="0" applyFill="1" applyBorder="1" applyAlignment="1">
      <alignment wrapText="1"/>
    </xf>
    <xf numFmtId="44" fontId="0" fillId="22" borderId="11" xfId="1" applyFont="1" applyFill="1" applyBorder="1"/>
    <xf numFmtId="0" fontId="16" fillId="21" borderId="11" xfId="0" applyFont="1" applyFill="1" applyBorder="1" applyAlignment="1">
      <alignment vertical="center"/>
    </xf>
    <xf numFmtId="0" fontId="0" fillId="21" borderId="11" xfId="0" applyFill="1" applyBorder="1" applyAlignment="1">
      <alignment vertical="center"/>
    </xf>
    <xf numFmtId="0" fontId="11" fillId="21" borderId="11" xfId="0" applyFont="1" applyFill="1" applyBorder="1"/>
    <xf numFmtId="0" fontId="12" fillId="21" borderId="11" xfId="0" applyFont="1" applyFill="1" applyBorder="1"/>
    <xf numFmtId="0" fontId="13" fillId="21" borderId="11" xfId="0" applyFont="1" applyFill="1" applyBorder="1"/>
    <xf numFmtId="0" fontId="3" fillId="21" borderId="11" xfId="6" applyFill="1" applyBorder="1"/>
    <xf numFmtId="0" fontId="0" fillId="21" borderId="0" xfId="0" applyFill="1"/>
    <xf numFmtId="164" fontId="0" fillId="21" borderId="0" xfId="1" applyNumberFormat="1" applyFont="1" applyFill="1"/>
    <xf numFmtId="0" fontId="17" fillId="21" borderId="0" xfId="0" applyFont="1" applyFill="1"/>
    <xf numFmtId="164" fontId="17" fillId="21" borderId="0" xfId="0" applyNumberFormat="1" applyFont="1" applyFill="1"/>
    <xf numFmtId="0" fontId="0" fillId="21" borderId="11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9" fillId="11" borderId="0" xfId="4" applyAlignment="1">
      <alignment horizontal="center"/>
    </xf>
    <xf numFmtId="0" fontId="8" fillId="10" borderId="0" xfId="3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4" fontId="2" fillId="21" borderId="11" xfId="0" applyNumberFormat="1" applyFont="1" applyFill="1" applyBorder="1"/>
  </cellXfs>
  <cellStyles count="7">
    <cellStyle name="20 % - Akzent1" xfId="5" builtinId="30"/>
    <cellStyle name="Hyperlink" xfId="2" xr:uid="{00000000-000B-0000-0000-000008000000}"/>
    <cellStyle name="Link" xfId="6" builtinId="8"/>
    <cellStyle name="Neutral" xfId="4" builtinId="28"/>
    <cellStyle name="Schlecht" xfId="3" builtinId="27"/>
    <cellStyle name="Standard" xfId="0" builtinId="0"/>
    <cellStyle name="Währung" xfId="1" builtinId="4"/>
  </cellStyles>
  <dxfs count="37">
    <dxf>
      <font>
        <color rgb="FF9C0006"/>
      </font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alignment horizontal="general" vertical="bottom" textRotation="0" wrapText="1" indent="0" justifyLastLine="0" shrinkToFit="0" readingOrder="0"/>
    </dxf>
    <dxf>
      <numFmt numFmtId="34" formatCode="_-&quot;€&quot;\ * #,##0.00_-;\-&quot;€&quot;\ * #,##0.00_-;_-&quot;€&quot;\ * &quot;-&quot;??_-;_-@_-"/>
    </dxf>
    <dxf>
      <numFmt numFmtId="34" formatCode="_-&quot;€&quot;\ * #,##0.00_-;\-&quot;€&quot;\ * #,##0.00_-;_-&quot;€&quot;\ * &quot;-&quot;??_-;_-@_-"/>
    </dxf>
    <dxf>
      <fill>
        <patternFill patternType="solid">
          <fgColor indexed="64"/>
          <bgColor rgb="FFCCCCFF"/>
        </patternFill>
      </fill>
      <border diagonalUp="0" diagonalDown="0" outline="0">
        <left style="thin">
          <color theme="7"/>
        </left>
        <right/>
        <top style="thin">
          <color theme="7"/>
        </top>
        <bottom/>
      </border>
    </dxf>
    <dxf>
      <fill>
        <patternFill patternType="solid">
          <fgColor indexed="64"/>
          <bgColor rgb="FFCCCCFF"/>
        </patternFill>
      </fill>
      <border diagonalUp="0" diagonalDown="0" outline="0">
        <left style="thin">
          <color theme="7"/>
        </left>
        <right/>
        <top style="thin">
          <color theme="7"/>
        </top>
        <bottom/>
      </border>
    </dxf>
    <dxf>
      <fill>
        <patternFill patternType="solid">
          <fgColor indexed="64"/>
          <bgColor rgb="FFCCCCFF"/>
        </patternFill>
      </fill>
      <border diagonalUp="0" diagonalDown="0" outline="0">
        <left style="thin">
          <color theme="7"/>
        </left>
        <right/>
        <top style="thin">
          <color theme="7"/>
        </top>
        <bottom/>
      </border>
    </dxf>
    <dxf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theme="7"/>
        </left>
        <right/>
        <top style="thin">
          <color theme="7"/>
        </top>
        <bottom/>
      </border>
    </dxf>
    <dxf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theme="7"/>
        </left>
        <right/>
        <top style="thin">
          <color theme="7"/>
        </top>
        <bottom/>
      </border>
    </dxf>
    <dxf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theme="7"/>
        </left>
        <right/>
        <top style="thin">
          <color theme="7"/>
        </top>
        <bottom/>
      </border>
    </dxf>
    <dxf>
      <numFmt numFmtId="34" formatCode="_-&quot;€&quot;\ * #,##0.00_-;\-&quot;€&quot;\ * #,##0.00_-;_-&quot;€&quot;\ * &quot;-&quot;??_-;_-@_-"/>
    </dxf>
    <dxf>
      <numFmt numFmtId="34" formatCode="_-&quot;€&quot;\ * #,##0.00_-;\-&quot;€&quot;\ * #,##0.00_-;_-&quot;€&quot;\ * &quot;-&quot;??_-;_-@_-"/>
    </dxf>
    <dxf>
      <border outline="0">
        <top style="thin">
          <color theme="7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top style="thin">
          <color theme="7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numFmt numFmtId="0" formatCode="General"/>
    </dxf>
    <dxf>
      <numFmt numFmtId="0" formatCode="General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CCCCFF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CCCCFF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CCCCFF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</dxf>
    <dxf>
      <border outline="0">
        <right style="thin">
          <color theme="7"/>
        </right>
        <top style="thin">
          <color theme="7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theme="7"/>
        </left>
        <right style="thin">
          <color theme="7"/>
        </right>
        <top/>
        <bottom/>
      </border>
    </dxf>
  </dxfs>
  <tableStyles count="0" defaultTableStyle="TableStyleMedium2" defaultPivotStyle="PivotStyleLight16"/>
  <colors>
    <mruColors>
      <color rgb="FFCCCC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ergmann Laura" id="{EAC64D3B-721A-4AE5-B75F-E38D9FDB2B88}" userId="S::laura.bergmann@phst.at::fdc48079-fed9-49fd-b572-7a25fa4439a7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65114D-11C4-47CE-B62B-945269792794}" name="Tabelle1" displayName="Tabelle1" ref="B2:W193" totalsRowCount="1" headerRowDxfId="36" tableBorderDxfId="35">
  <autoFilter ref="B2:W192" xr:uid="{2265114D-11C4-47CE-B62B-945269792794}"/>
  <tableColumns count="22">
    <tableColumn id="1" xr3:uid="{27064012-C765-4891-B3DA-2D9294CAFBC4}" name="Vorname"/>
    <tableColumn id="2" xr3:uid="{A2E569B2-FE81-414F-B63A-7F888B542000}" name="Nachname"/>
    <tableColumn id="3" xr3:uid="{14C319BF-350C-4FF6-A3DB-730F32192F57}" name="Schule"/>
    <tableColumn id="4" xr3:uid="{C1FA428E-2454-43B1-8B12-2DFFC4DA3C18}" name="Adresse"/>
    <tableColumn id="5" xr3:uid="{E5348309-A00C-4C34-9723-1548BBF777C6}" name="einzel" dataDxfId="34" totalsRowDxfId="20"/>
    <tableColumn id="6" xr3:uid="{63A155DE-11F3-46ED-A8B9-58CA26B4BB9E}" name="Klasse" dataDxfId="33" totalsRowDxfId="19"/>
    <tableColumn id="7" xr3:uid="{6802A1F7-1995-49AE-B8D6-7019CBD1A792}" name="gratis" dataDxfId="32" totalsRowDxfId="18"/>
    <tableColumn id="8" xr3:uid="{7612213E-F6B4-4A9B-962D-0AD22AF263EE}" name="einzel2"/>
    <tableColumn id="9" xr3:uid="{475AD266-92DB-427A-A8C1-FE3F9DC18612}" name="Klasse3"/>
    <tableColumn id="10" xr3:uid="{CF58ECC4-2C0C-49E6-8326-50147F1A6AC9}" name="gratis4"/>
    <tableColumn id="11" xr3:uid="{DE528443-F6F9-4FAF-AB4E-36E548204367}" name="einzel5" dataDxfId="31" totalsRowDxfId="17"/>
    <tableColumn id="12" xr3:uid="{DA9BBBAA-3F2E-47D3-8365-E83CF09C64B5}" name="Klasse6" dataDxfId="30" totalsRowDxfId="16"/>
    <tableColumn id="13" xr3:uid="{9DBB32B4-8E33-453F-B155-1CC2F409CA2B}" name="gratis7" dataDxfId="29" totalsRowDxfId="15"/>
    <tableColumn id="14" xr3:uid="{AD6B6B9B-D697-4C1E-96B1-51F6FC30885B}" name="Porto" totalsRowDxfId="14"/>
    <tableColumn id="15" xr3:uid="{913D5355-EFE9-4242-A123-EECEDDF74B0D}" name="Preis" totalsRowDxfId="13"/>
    <tableColumn id="16" xr3:uid="{804F81DE-5C13-4621-B5BB-47C7CB2B656E}" name="Bezahlt"/>
    <tableColumn id="17" xr3:uid="{34A556F2-B581-4504-89F8-E0216EF95649}" name="Verschickt"/>
    <tableColumn id="18" xr3:uid="{CDEBF141-251D-4315-B068-7AB0295C6088}" name="Anmerkung"/>
    <tableColumn id="19" xr3:uid="{841D035E-B495-4DA0-ABBC-45B5D6F060BD}" name="Email"/>
    <tableColumn id="20" xr3:uid="{F89984DC-04DC-4C8E-AF99-481D93B7D0E8}" name="Berechnung Einnahmen"/>
    <tableColumn id="21" xr3:uid="{EB6DF449-9588-4C7E-9572-4EED0E8C5109}" name="Berechnung Anzahl RD verschickt" dataDxfId="28" totalsRowDxfId="12">
      <calculatedColumnFormula>IF(Bestellungen!$R3="Ja",Tabelle1[[#This Row],[RD bestellt]],0)</calculatedColumnFormula>
    </tableColumn>
    <tableColumn id="22" xr3:uid="{63A23FBB-D44E-46CD-9875-A052DE96874E}" name="RD bestellt" dataDxfId="27">
      <calculatedColumnFormula>Tabelle1[[#This Row],[einzel]]+Tabelle1[[#This Row],[Klasse]]+Tabelle1[[#This Row],[gratis]]</calculatedColumnFormula>
    </tableColumn>
  </tableColumns>
  <tableStyleInfo name="TableStyleLight1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C6F2E73-8682-4082-9F36-855CC60F9293}" name="Tabelle7" displayName="Tabelle7" ref="A10:B19" totalsRowCount="1" headerRowDxfId="26" tableBorderDxfId="25">
  <autoFilter ref="A10:B18" xr:uid="{CC6F2E73-8682-4082-9F36-855CC60F9293}"/>
  <tableColumns count="2">
    <tableColumn id="1" xr3:uid="{0B5F13DB-6FCB-4188-99EE-95DFF5DC3903}" name="Bezeichnung" totalsRowLabel="Ergebnis"/>
    <tableColumn id="2" xr3:uid="{AA12C8A8-7173-4AB8-AF2D-CAD586CA19CF}" name="Ausgaben Lis"/>
  </tableColumns>
  <tableStyleInfo name="TableStyleLight1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F97FC78-6842-472C-A763-ED452B1D9B1D}" name="Tabelle79" displayName="Tabelle79" ref="D10:E36" totalsRowCount="1" headerRowDxfId="24" tableBorderDxfId="23">
  <autoFilter ref="D10:E35" xr:uid="{3F97FC78-6842-472C-A763-ED452B1D9B1D}"/>
  <tableColumns count="2">
    <tableColumn id="1" xr3:uid="{CEA8071B-BA65-4613-AE7C-16E5048A5492}" name="Bezeichnung" totalsRowLabel="Ergebnis"/>
    <tableColumn id="2" xr3:uid="{664E2859-3F12-44FD-8CE3-9D351CFF4807}" name="Ausgaben Laura" totalsRowFunction="sum" totalsRowDxfId="22"/>
  </tableColumns>
  <tableStyleInfo name="TableStyleLight1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A6A9226-242A-47FB-ABE6-7FC843F47D89}" name="Tabelle2" displayName="Tabelle2" ref="G10:H17" totalsRowCount="1">
  <autoFilter ref="G10:H16" xr:uid="{9A6A9226-242A-47FB-ABE6-7FC843F47D89}"/>
  <tableColumns count="2">
    <tableColumn id="1" xr3:uid="{94493491-23A9-4306-99ED-554E1812C7CA}" name="Einnahmen Laura" totalsRowLabel="Ergebnis"/>
    <tableColumn id="2" xr3:uid="{1C03027A-B2A5-44EC-96A0-8F24B01C88D7}" name="Einnahme" totalsRowFunction="sum" totalsRowDxfId="21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0" dT="2024-02-02T16:15:11.22" personId="{EAC64D3B-721A-4AE5-B75F-E38D9FDB2B88}" id="{9478C13F-793C-42BC-83B2-EF3332C3C01B}">
    <text>Rechnungen 2024 mit 10/2024 begonnen, damit die Rechnungsnummer gleich der Zeilenzahl in Excel ist und keine Fehler passieren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10" dT="2024-02-02T16:15:11.22" personId="{EAC64D3B-721A-4AE5-B75F-E38D9FDB2B88}" id="{56D97B58-D3CD-48E0-8CB3-F688AC09CE4E}">
    <text>Rechnungen 2024 mit 10/2024 begonnen, damit die Rechnungsnummer gleich der Zeilenzahl in Excel ist und keine Fehler passieren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7" dT="2024-02-02T16:15:11.22" personId="{EAC64D3B-721A-4AE5-B75F-E38D9FDB2B88}" id="{8728E602-5930-4A16-ADC2-57A586BCD2D9}">
    <text>Rechnungen 2024 mit 10/2024 begonnen, damit die Rechnungsnummer gleich der Zeilenzahl in Excel ist und keine Fehler passieren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ogle.com/maps/place/data=!4m2!3m1!1s0x476fd4c21692128d:0xebcd2f362329a76e?sa=X&amp;ved=1t:8290&amp;ictx=111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oogle.com/maps/place/data=!4m2!3m1!1s0x476fd4c21692128d:0xebcd2f362329a76e?sa=X&amp;ved=1t:8290&amp;ictx=111" TargetMode="External"/><Relationship Id="rId6" Type="http://schemas.microsoft.com/office/2017/10/relationships/threadedComment" Target="../threadedComments/threadedComment2.xml"/><Relationship Id="rId5" Type="http://schemas.openxmlformats.org/officeDocument/2006/relationships/comments" Target="../comments2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22D45-16EC-4806-9E83-9CFE82CE6999}">
  <sheetPr>
    <pageSetUpPr fitToPage="1"/>
  </sheetPr>
  <dimension ref="A1:R31"/>
  <sheetViews>
    <sheetView workbookViewId="0">
      <selection activeCell="E19" sqref="E19"/>
    </sheetView>
  </sheetViews>
  <sheetFormatPr baseColWidth="10" defaultRowHeight="15" x14ac:dyDescent="0.25"/>
  <cols>
    <col min="5" max="5" width="38" customWidth="1"/>
  </cols>
  <sheetData>
    <row r="1" spans="1:18" x14ac:dyDescent="0.25">
      <c r="A1" s="118"/>
      <c r="B1" s="119"/>
      <c r="C1" s="119"/>
      <c r="D1" s="119"/>
      <c r="E1" s="119"/>
      <c r="F1" s="141" t="s">
        <v>0</v>
      </c>
      <c r="G1" s="141"/>
      <c r="H1" s="141"/>
      <c r="I1" s="141" t="s">
        <v>1</v>
      </c>
      <c r="J1" s="141"/>
      <c r="K1" s="141"/>
      <c r="L1" s="141" t="s">
        <v>2</v>
      </c>
      <c r="M1" s="141"/>
      <c r="N1" s="141"/>
      <c r="O1" s="120"/>
      <c r="P1" s="120"/>
      <c r="Q1" s="119"/>
      <c r="R1" s="119"/>
    </row>
    <row r="2" spans="1:18" x14ac:dyDescent="0.25">
      <c r="A2" s="118" t="s">
        <v>3</v>
      </c>
      <c r="B2" s="121" t="s">
        <v>4</v>
      </c>
      <c r="C2" s="121" t="s">
        <v>5</v>
      </c>
      <c r="D2" s="121" t="s">
        <v>6</v>
      </c>
      <c r="E2" s="121" t="s">
        <v>7</v>
      </c>
      <c r="F2" s="121" t="s">
        <v>8</v>
      </c>
      <c r="G2" s="121" t="s">
        <v>9</v>
      </c>
      <c r="H2" s="121" t="s">
        <v>10</v>
      </c>
      <c r="I2" s="121" t="s">
        <v>11</v>
      </c>
      <c r="J2" s="121" t="s">
        <v>12</v>
      </c>
      <c r="K2" s="121" t="s">
        <v>13</v>
      </c>
      <c r="L2" s="121" t="s">
        <v>14</v>
      </c>
      <c r="M2" s="121" t="s">
        <v>15</v>
      </c>
      <c r="N2" s="121" t="s">
        <v>16</v>
      </c>
      <c r="O2" s="122" t="s">
        <v>17</v>
      </c>
      <c r="P2" s="122" t="s">
        <v>18</v>
      </c>
      <c r="Q2" s="121" t="s">
        <v>19</v>
      </c>
      <c r="R2" s="121" t="s">
        <v>20</v>
      </c>
    </row>
    <row r="3" spans="1:18" x14ac:dyDescent="0.25">
      <c r="A3" s="118" t="s">
        <v>26</v>
      </c>
      <c r="B3" s="119" t="s">
        <v>27</v>
      </c>
      <c r="C3" s="119" t="s">
        <v>28</v>
      </c>
      <c r="D3" s="119"/>
      <c r="E3" s="119" t="s">
        <v>29</v>
      </c>
      <c r="F3" s="119">
        <v>1</v>
      </c>
      <c r="G3" s="119"/>
      <c r="H3" s="119"/>
      <c r="I3" s="119">
        <v>1</v>
      </c>
      <c r="J3" s="119"/>
      <c r="K3" s="119"/>
      <c r="L3" s="119">
        <v>1</v>
      </c>
      <c r="M3" s="119"/>
      <c r="N3" s="119"/>
      <c r="O3" s="123">
        <v>3</v>
      </c>
      <c r="P3" s="120">
        <f>Bestellungen!$F3*8+Bestellungen!$G3*6+Bestellungen!$I3*8+Bestellungen!$J3*6+Bestellungen!$L3*15+Bestellungen!$M3*10+Bestellungen!$O3</f>
        <v>34</v>
      </c>
      <c r="Q3" s="124" t="s">
        <v>30</v>
      </c>
      <c r="R3" s="124" t="s">
        <v>30</v>
      </c>
    </row>
    <row r="4" spans="1:18" x14ac:dyDescent="0.25">
      <c r="A4" s="118" t="s">
        <v>26</v>
      </c>
      <c r="B4" s="119" t="s">
        <v>31</v>
      </c>
      <c r="C4" s="119" t="s">
        <v>32</v>
      </c>
      <c r="D4" s="119" t="s">
        <v>33</v>
      </c>
      <c r="E4" s="119" t="s">
        <v>34</v>
      </c>
      <c r="F4" s="119">
        <v>1</v>
      </c>
      <c r="G4" s="119"/>
      <c r="H4" s="119"/>
      <c r="I4" s="119">
        <v>1</v>
      </c>
      <c r="J4" s="119"/>
      <c r="K4" s="119"/>
      <c r="L4" s="119">
        <v>1</v>
      </c>
      <c r="M4" s="119"/>
      <c r="N4" s="119"/>
      <c r="O4" s="123">
        <v>3</v>
      </c>
      <c r="P4" s="120">
        <f>Bestellungen!$F4*8+Bestellungen!$G4*6+Bestellungen!$I4*8+Bestellungen!$J4*6+Bestellungen!$L4*15+Bestellungen!$M4*10+Bestellungen!$O4</f>
        <v>34</v>
      </c>
      <c r="Q4" s="124" t="s">
        <v>30</v>
      </c>
      <c r="R4" s="124" t="s">
        <v>30</v>
      </c>
    </row>
    <row r="5" spans="1:18" x14ac:dyDescent="0.25">
      <c r="A5" s="118" t="s">
        <v>35</v>
      </c>
      <c r="B5" s="119" t="s">
        <v>36</v>
      </c>
      <c r="C5" s="119" t="s">
        <v>37</v>
      </c>
      <c r="D5" s="119" t="s">
        <v>38</v>
      </c>
      <c r="E5" s="119" t="s">
        <v>39</v>
      </c>
      <c r="F5" s="119"/>
      <c r="G5" s="119"/>
      <c r="H5" s="119"/>
      <c r="I5" s="119"/>
      <c r="J5" s="119"/>
      <c r="K5" s="119"/>
      <c r="L5" s="119">
        <v>1</v>
      </c>
      <c r="M5" s="119"/>
      <c r="N5" s="119"/>
      <c r="O5" s="123">
        <v>3</v>
      </c>
      <c r="P5" s="120">
        <f>Bestellungen!$F5*8+Bestellungen!$G5*6+Bestellungen!$I5*8+Bestellungen!$J5*6+Bestellungen!$L5*15+Bestellungen!$M5*10+Bestellungen!$O5</f>
        <v>18</v>
      </c>
      <c r="Q5" s="124" t="s">
        <v>30</v>
      </c>
      <c r="R5" s="124" t="s">
        <v>30</v>
      </c>
    </row>
    <row r="6" spans="1:18" ht="24.75" x14ac:dyDescent="0.25">
      <c r="A6" s="118" t="s">
        <v>40</v>
      </c>
      <c r="B6" s="119" t="s">
        <v>41</v>
      </c>
      <c r="C6" s="119" t="s">
        <v>42</v>
      </c>
      <c r="D6" s="119" t="s">
        <v>43</v>
      </c>
      <c r="E6" s="125" t="s">
        <v>44</v>
      </c>
      <c r="F6" s="119"/>
      <c r="G6" s="119"/>
      <c r="H6" s="119"/>
      <c r="I6" s="119"/>
      <c r="J6" s="119"/>
      <c r="K6" s="119"/>
      <c r="L6" s="119"/>
      <c r="M6" s="119">
        <v>59</v>
      </c>
      <c r="N6" s="119">
        <v>3</v>
      </c>
      <c r="O6" s="123">
        <v>20</v>
      </c>
      <c r="P6" s="120">
        <f>Bestellungen!$F6*8+Bestellungen!$G6*6+Bestellungen!$I6*8+Bestellungen!$J6*6+Bestellungen!$L6*15+Bestellungen!$M6*10+Bestellungen!$O6</f>
        <v>610</v>
      </c>
      <c r="Q6" s="124" t="s">
        <v>45</v>
      </c>
      <c r="R6" s="124" t="s">
        <v>45</v>
      </c>
    </row>
    <row r="7" spans="1:18" x14ac:dyDescent="0.25">
      <c r="A7" s="118" t="s">
        <v>46</v>
      </c>
      <c r="B7" s="119" t="s">
        <v>47</v>
      </c>
      <c r="C7" s="119" t="s">
        <v>48</v>
      </c>
      <c r="D7" s="119" t="s">
        <v>49</v>
      </c>
      <c r="E7" s="119" t="s">
        <v>50</v>
      </c>
      <c r="F7" s="119"/>
      <c r="G7" s="119"/>
      <c r="H7" s="119"/>
      <c r="I7" s="119"/>
      <c r="J7" s="119"/>
      <c r="K7" s="119"/>
      <c r="L7" s="119">
        <v>1</v>
      </c>
      <c r="M7" s="119"/>
      <c r="N7" s="119"/>
      <c r="O7" s="123">
        <v>3</v>
      </c>
      <c r="P7" s="120">
        <f>Bestellungen!$F7*8+Bestellungen!$G7*6+Bestellungen!$I7*8+Bestellungen!$J7*6+Bestellungen!$L7*15+Bestellungen!$M7*10+Bestellungen!$O7</f>
        <v>18</v>
      </c>
      <c r="Q7" s="124" t="s">
        <v>30</v>
      </c>
      <c r="R7" s="124" t="s">
        <v>30</v>
      </c>
    </row>
    <row r="8" spans="1:18" ht="15.75" x14ac:dyDescent="0.25">
      <c r="A8" s="118" t="s">
        <v>51</v>
      </c>
      <c r="B8" s="119" t="s">
        <v>52</v>
      </c>
      <c r="C8" s="119" t="s">
        <v>53</v>
      </c>
      <c r="D8" s="126" t="s">
        <v>54</v>
      </c>
      <c r="E8" s="126" t="s">
        <v>55</v>
      </c>
      <c r="F8" s="119"/>
      <c r="G8" s="119"/>
      <c r="H8" s="119"/>
      <c r="I8" s="119"/>
      <c r="J8" s="119"/>
      <c r="K8" s="119"/>
      <c r="L8" s="119"/>
      <c r="M8" s="119">
        <v>76</v>
      </c>
      <c r="N8" s="119">
        <v>3</v>
      </c>
      <c r="O8" s="123">
        <v>30</v>
      </c>
      <c r="P8" s="120">
        <f>Bestellungen!$F8*8+Bestellungen!$G8*6+Bestellungen!$I8*8+Bestellungen!$J8*6+Bestellungen!$L8*15+Bestellungen!$M8*10+Bestellungen!$O8</f>
        <v>790</v>
      </c>
      <c r="Q8" s="124" t="s">
        <v>45</v>
      </c>
      <c r="R8" s="124" t="s">
        <v>45</v>
      </c>
    </row>
    <row r="9" spans="1:18" ht="15.75" x14ac:dyDescent="0.25">
      <c r="A9" s="118" t="s">
        <v>57</v>
      </c>
      <c r="B9" s="119" t="s">
        <v>58</v>
      </c>
      <c r="C9" s="119" t="s">
        <v>59</v>
      </c>
      <c r="D9" s="126" t="s">
        <v>60</v>
      </c>
      <c r="E9" s="119" t="s">
        <v>61</v>
      </c>
      <c r="F9" s="119">
        <v>1</v>
      </c>
      <c r="G9" s="119"/>
      <c r="H9" s="119"/>
      <c r="I9" s="119">
        <v>1</v>
      </c>
      <c r="J9" s="119"/>
      <c r="K9" s="119"/>
      <c r="L9" s="119">
        <v>1</v>
      </c>
      <c r="M9" s="119"/>
      <c r="N9" s="119"/>
      <c r="O9" s="123">
        <v>3</v>
      </c>
      <c r="P9" s="120">
        <f>Bestellungen!$F9*8+Bestellungen!$G9*6+Bestellungen!$I9*8+Bestellungen!$J9*6+Bestellungen!$L9*15+Bestellungen!$M9*10+Bestellungen!$O9</f>
        <v>34</v>
      </c>
      <c r="Q9" s="124" t="s">
        <v>45</v>
      </c>
      <c r="R9" s="124" t="s">
        <v>45</v>
      </c>
    </row>
    <row r="10" spans="1:18" ht="45" x14ac:dyDescent="0.25">
      <c r="A10" s="127" t="s">
        <v>62</v>
      </c>
      <c r="B10" s="119" t="s">
        <v>63</v>
      </c>
      <c r="C10" s="119" t="s">
        <v>64</v>
      </c>
      <c r="D10" s="128" t="s">
        <v>65</v>
      </c>
      <c r="E10" s="119" t="s">
        <v>66</v>
      </c>
      <c r="F10" s="119"/>
      <c r="G10" s="119"/>
      <c r="H10" s="119"/>
      <c r="I10" s="119"/>
      <c r="J10" s="119"/>
      <c r="K10" s="119"/>
      <c r="L10" s="119"/>
      <c r="M10" s="119">
        <v>17</v>
      </c>
      <c r="N10" s="119">
        <v>1</v>
      </c>
      <c r="O10" s="120">
        <v>10</v>
      </c>
      <c r="P10" s="120">
        <f>Bestellungen!$F10*8+Bestellungen!$G10*6+Bestellungen!$I10*8+Bestellungen!$J10*6+Bestellungen!$L10*15+Bestellungen!$M10*10+Bestellungen!$O10</f>
        <v>180</v>
      </c>
      <c r="Q10" s="119" t="s">
        <v>45</v>
      </c>
      <c r="R10" s="119" t="s">
        <v>45</v>
      </c>
    </row>
    <row r="11" spans="1:18" x14ac:dyDescent="0.25">
      <c r="A11" s="127" t="s">
        <v>67</v>
      </c>
      <c r="B11" s="124" t="s">
        <v>68</v>
      </c>
      <c r="C11" s="124" t="s">
        <v>69</v>
      </c>
      <c r="D11" s="129" t="s">
        <v>70</v>
      </c>
      <c r="E11" s="119" t="s">
        <v>71</v>
      </c>
      <c r="F11" s="119"/>
      <c r="G11" s="119"/>
      <c r="H11" s="119"/>
      <c r="I11" s="124"/>
      <c r="J11" s="124"/>
      <c r="K11" s="124"/>
      <c r="L11" s="119">
        <v>1</v>
      </c>
      <c r="M11" s="119"/>
      <c r="N11" s="119"/>
      <c r="O11" s="130">
        <v>3</v>
      </c>
      <c r="P11" s="120">
        <f>Bestellungen!$F11*8+Bestellungen!$G11*6+Bestellungen!$I11*8+Bestellungen!$J11*6+Bestellungen!$L11*15+Bestellungen!$M11*10+Bestellungen!$O11</f>
        <v>18</v>
      </c>
      <c r="Q11" s="124" t="s">
        <v>45</v>
      </c>
      <c r="R11" s="124" t="s">
        <v>45</v>
      </c>
    </row>
    <row r="12" spans="1:18" ht="30" x14ac:dyDescent="0.25">
      <c r="A12" s="127" t="s">
        <v>72</v>
      </c>
      <c r="B12" s="119" t="s">
        <v>73</v>
      </c>
      <c r="C12" s="119" t="s">
        <v>74</v>
      </c>
      <c r="D12" s="128" t="s">
        <v>75</v>
      </c>
      <c r="E12" s="119" t="s">
        <v>76</v>
      </c>
      <c r="F12" s="119"/>
      <c r="G12" s="119"/>
      <c r="H12" s="119"/>
      <c r="I12" s="119"/>
      <c r="J12" s="119"/>
      <c r="K12" s="119"/>
      <c r="L12" s="119"/>
      <c r="M12" s="119">
        <v>45</v>
      </c>
      <c r="N12" s="119">
        <v>2</v>
      </c>
      <c r="O12" s="120">
        <v>0</v>
      </c>
      <c r="P12" s="120">
        <f>Bestellungen!$F12*8+Bestellungen!$G12*6+Bestellungen!$I12*8+Bestellungen!$J12*6+Bestellungen!$L12*15+Bestellungen!$M12*10+Bestellungen!$O12</f>
        <v>450</v>
      </c>
      <c r="Q12" s="119" t="s">
        <v>45</v>
      </c>
      <c r="R12" s="119" t="s">
        <v>45</v>
      </c>
    </row>
    <row r="13" spans="1:18" ht="60" x14ac:dyDescent="0.25">
      <c r="A13" s="127" t="s">
        <v>78</v>
      </c>
      <c r="B13" s="124" t="s">
        <v>79</v>
      </c>
      <c r="C13" s="124" t="s">
        <v>80</v>
      </c>
      <c r="D13" s="129" t="s">
        <v>81</v>
      </c>
      <c r="E13" s="129" t="s">
        <v>82</v>
      </c>
      <c r="F13" s="119"/>
      <c r="G13" s="119"/>
      <c r="H13" s="119"/>
      <c r="I13" s="124"/>
      <c r="J13" s="124"/>
      <c r="K13" s="124"/>
      <c r="L13" s="119">
        <v>2</v>
      </c>
      <c r="M13" s="119"/>
      <c r="N13" s="119"/>
      <c r="O13" s="130">
        <v>3</v>
      </c>
      <c r="P13" s="120">
        <f>Bestellungen!$F13*8+Bestellungen!$G13*6+Bestellungen!$I13*8+Bestellungen!$J13*6+Bestellungen!$L13*15+Bestellungen!$M13*10+Bestellungen!$O13</f>
        <v>33</v>
      </c>
      <c r="Q13" s="124" t="s">
        <v>45</v>
      </c>
      <c r="R13" s="124" t="s">
        <v>45</v>
      </c>
    </row>
    <row r="14" spans="1:18" ht="45" x14ac:dyDescent="0.25">
      <c r="A14" s="127" t="s">
        <v>83</v>
      </c>
      <c r="B14" s="119"/>
      <c r="C14" s="119"/>
      <c r="D14" s="128" t="s">
        <v>84</v>
      </c>
      <c r="E14" s="128"/>
      <c r="F14" s="119"/>
      <c r="G14" s="119"/>
      <c r="H14" s="119"/>
      <c r="I14" s="119"/>
      <c r="J14" s="119"/>
      <c r="K14" s="119"/>
      <c r="L14" s="119"/>
      <c r="M14" s="119">
        <v>13</v>
      </c>
      <c r="N14" s="119"/>
      <c r="O14" s="120"/>
      <c r="P14" s="120">
        <f>Bestellungen!$F14*8+Bestellungen!$G14*6+Bestellungen!$I14*8+Bestellungen!$J14*6+Bestellungen!$L14*15+Bestellungen!$M14*10+Bestellungen!$O14</f>
        <v>130</v>
      </c>
      <c r="Q14" s="119" t="s">
        <v>45</v>
      </c>
      <c r="R14" s="119" t="s">
        <v>45</v>
      </c>
    </row>
    <row r="15" spans="1:18" ht="60" x14ac:dyDescent="0.25">
      <c r="A15" s="127" t="s">
        <v>85</v>
      </c>
      <c r="B15" s="119" t="s">
        <v>86</v>
      </c>
      <c r="C15" s="124" t="s">
        <v>87</v>
      </c>
      <c r="D15" s="129" t="s">
        <v>88</v>
      </c>
      <c r="E15" s="129" t="s">
        <v>89</v>
      </c>
      <c r="F15" s="119">
        <v>1</v>
      </c>
      <c r="G15" s="119"/>
      <c r="H15" s="119"/>
      <c r="I15" s="124">
        <v>1</v>
      </c>
      <c r="J15" s="124"/>
      <c r="K15" s="124"/>
      <c r="L15" s="119">
        <v>1</v>
      </c>
      <c r="M15" s="119"/>
      <c r="N15" s="119"/>
      <c r="O15" s="130">
        <v>3</v>
      </c>
      <c r="P15" s="120">
        <f>Bestellungen!$F15*8+Bestellungen!$G15*6+Bestellungen!$I15*8+Bestellungen!$J15*6+Bestellungen!$L15*15+Bestellungen!$M15*10+Bestellungen!$O15</f>
        <v>34</v>
      </c>
      <c r="Q15" s="124" t="s">
        <v>45</v>
      </c>
      <c r="R15" s="124" t="s">
        <v>45</v>
      </c>
    </row>
    <row r="16" spans="1:18" ht="30" x14ac:dyDescent="0.25">
      <c r="A16" s="127" t="s">
        <v>90</v>
      </c>
      <c r="B16" s="119" t="s">
        <v>91</v>
      </c>
      <c r="C16" s="119" t="s">
        <v>92</v>
      </c>
      <c r="D16" s="128" t="s">
        <v>93</v>
      </c>
      <c r="E16" s="131" t="s">
        <v>94</v>
      </c>
      <c r="F16" s="119">
        <v>1</v>
      </c>
      <c r="G16" s="119"/>
      <c r="H16" s="119"/>
      <c r="I16" s="119"/>
      <c r="J16" s="119"/>
      <c r="K16" s="119"/>
      <c r="L16" s="119"/>
      <c r="M16" s="119"/>
      <c r="N16" s="119"/>
      <c r="O16" s="120">
        <v>3</v>
      </c>
      <c r="P16" s="120">
        <f>Bestellungen!$F16*8+Bestellungen!$G16*6+Bestellungen!$I16*8+Bestellungen!$J16*6+Bestellungen!$L16*15+Bestellungen!$M16*10+Bestellungen!$O16</f>
        <v>11</v>
      </c>
      <c r="Q16" s="119" t="s">
        <v>30</v>
      </c>
      <c r="R16" s="119" t="s">
        <v>30</v>
      </c>
    </row>
    <row r="17" spans="1:18" x14ac:dyDescent="0.25">
      <c r="A17" s="127" t="s">
        <v>95</v>
      </c>
      <c r="B17" s="119" t="s">
        <v>96</v>
      </c>
      <c r="C17" s="124" t="s">
        <v>97</v>
      </c>
      <c r="D17" s="129" t="s">
        <v>98</v>
      </c>
      <c r="E17" s="119" t="s">
        <v>99</v>
      </c>
      <c r="F17" s="119"/>
      <c r="G17" s="119"/>
      <c r="H17" s="119"/>
      <c r="I17" s="124"/>
      <c r="J17" s="124"/>
      <c r="K17" s="124"/>
      <c r="L17" s="119"/>
      <c r="M17" s="119">
        <v>42</v>
      </c>
      <c r="N17" s="119">
        <v>3</v>
      </c>
      <c r="O17" s="120">
        <v>10</v>
      </c>
      <c r="P17" s="120">
        <f>Bestellungen!$F17*8+Bestellungen!$G17*6+Bestellungen!$I17*8+Bestellungen!$J17*6+Bestellungen!$L17*15+Bestellungen!$M17*10+Bestellungen!$O17</f>
        <v>430</v>
      </c>
      <c r="Q17" s="124" t="s">
        <v>45</v>
      </c>
      <c r="R17" s="124" t="s">
        <v>45</v>
      </c>
    </row>
    <row r="18" spans="1:18" x14ac:dyDescent="0.25">
      <c r="A18" s="127" t="s">
        <v>101</v>
      </c>
      <c r="B18" s="119" t="s">
        <v>115</v>
      </c>
      <c r="C18" s="119" t="s">
        <v>116</v>
      </c>
      <c r="D18" s="132" t="s">
        <v>117</v>
      </c>
      <c r="E18" s="132" t="s">
        <v>118</v>
      </c>
      <c r="F18" s="119"/>
      <c r="G18" s="119">
        <v>25</v>
      </c>
      <c r="H18" s="119"/>
      <c r="I18" s="119"/>
      <c r="J18" s="119"/>
      <c r="K18" s="119"/>
      <c r="L18" s="119"/>
      <c r="M18" s="119"/>
      <c r="N18" s="119">
        <v>1</v>
      </c>
      <c r="O18" s="120">
        <v>10</v>
      </c>
      <c r="P18" s="120">
        <f>Bestellungen!$F21*8+Bestellungen!$G21*6+Bestellungen!$I21*8+Bestellungen!$J21*6+Bestellungen!$L21*15+Bestellungen!$M21*10+Bestellungen!$O21</f>
        <v>160</v>
      </c>
      <c r="Q18" s="124" t="s">
        <v>45</v>
      </c>
      <c r="R18" s="124" t="s">
        <v>45</v>
      </c>
    </row>
    <row r="19" spans="1:18" x14ac:dyDescent="0.25">
      <c r="A19" s="127" t="s">
        <v>106</v>
      </c>
      <c r="B19" s="119" t="s">
        <v>107</v>
      </c>
      <c r="C19" s="124" t="s">
        <v>108</v>
      </c>
      <c r="D19" s="129" t="s">
        <v>81</v>
      </c>
      <c r="E19" s="129" t="s">
        <v>109</v>
      </c>
      <c r="F19" s="119">
        <v>1</v>
      </c>
      <c r="G19" s="119"/>
      <c r="H19" s="119"/>
      <c r="I19" s="124">
        <v>1</v>
      </c>
      <c r="J19" s="124"/>
      <c r="K19" s="124"/>
      <c r="L19" s="119">
        <v>1</v>
      </c>
      <c r="M19" s="119"/>
      <c r="N19" s="119"/>
      <c r="O19" s="130">
        <v>3</v>
      </c>
      <c r="P19" s="120">
        <f>Bestellungen!$F19*8+Bestellungen!$G19*6+Bestellungen!$I19*8+Bestellungen!$J19*6+Bestellungen!$L19*15+Bestellungen!$M19*10+Bestellungen!$O19</f>
        <v>34</v>
      </c>
      <c r="Q19" s="124" t="s">
        <v>45</v>
      </c>
      <c r="R19" s="124" t="s">
        <v>45</v>
      </c>
    </row>
    <row r="20" spans="1:18" ht="45" x14ac:dyDescent="0.25">
      <c r="A20" s="127" t="s">
        <v>110</v>
      </c>
      <c r="B20" s="119" t="s">
        <v>111</v>
      </c>
      <c r="C20" s="119" t="s">
        <v>112</v>
      </c>
      <c r="D20" s="128" t="s">
        <v>113</v>
      </c>
      <c r="E20" s="128"/>
      <c r="F20" s="119">
        <v>1</v>
      </c>
      <c r="G20" s="119"/>
      <c r="H20" s="119"/>
      <c r="I20" s="119"/>
      <c r="J20" s="119"/>
      <c r="K20" s="119"/>
      <c r="L20" s="119"/>
      <c r="M20" s="119"/>
      <c r="N20" s="119"/>
      <c r="O20" s="120">
        <v>3</v>
      </c>
      <c r="P20" s="120">
        <f>Bestellungen!$F20*8+Bestellungen!$G20*6+Bestellungen!$I20*8+Bestellungen!$J20*6+Bestellungen!$L20*15+Bestellungen!$M20*10+Bestellungen!$O20</f>
        <v>11</v>
      </c>
      <c r="Q20" s="119" t="s">
        <v>30</v>
      </c>
      <c r="R20" s="119" t="s">
        <v>30</v>
      </c>
    </row>
    <row r="21" spans="1:18" ht="30" x14ac:dyDescent="0.25">
      <c r="A21" s="127" t="s">
        <v>114</v>
      </c>
      <c r="B21" s="119" t="s">
        <v>102</v>
      </c>
      <c r="C21" s="119" t="s">
        <v>103</v>
      </c>
      <c r="D21" s="128" t="s">
        <v>104</v>
      </c>
      <c r="E21" s="131" t="s">
        <v>105</v>
      </c>
      <c r="F21" s="119">
        <v>1</v>
      </c>
      <c r="G21" s="119"/>
      <c r="H21" s="119"/>
      <c r="I21" s="119">
        <v>1</v>
      </c>
      <c r="J21" s="119"/>
      <c r="K21" s="119"/>
      <c r="L21" s="119">
        <v>1</v>
      </c>
      <c r="M21" s="119"/>
      <c r="N21" s="119"/>
      <c r="O21" s="120">
        <v>3</v>
      </c>
      <c r="P21" s="120">
        <f>Bestellungen!$F18*8+Bestellungen!$G18*6+Bestellungen!$I18*8+Bestellungen!$J18*6+Bestellungen!$L18*15+Bestellungen!$M18*10+Bestellungen!$O18</f>
        <v>34</v>
      </c>
      <c r="Q21" s="119" t="s">
        <v>45</v>
      </c>
      <c r="R21" s="119" t="s">
        <v>45</v>
      </c>
    </row>
    <row r="22" spans="1:18" x14ac:dyDescent="0.25">
      <c r="A22" s="127" t="s">
        <v>119</v>
      </c>
      <c r="B22" s="119" t="s">
        <v>120</v>
      </c>
      <c r="C22" s="119" t="s">
        <v>121</v>
      </c>
      <c r="D22" s="119" t="s">
        <v>122</v>
      </c>
      <c r="E22" s="119" t="s">
        <v>123</v>
      </c>
      <c r="F22" s="119"/>
      <c r="G22" s="119"/>
      <c r="H22" s="119"/>
      <c r="I22" s="119"/>
      <c r="J22" s="119"/>
      <c r="K22" s="119"/>
      <c r="L22" s="119">
        <v>1</v>
      </c>
      <c r="M22" s="119"/>
      <c r="N22" s="119"/>
      <c r="O22" s="120">
        <v>3</v>
      </c>
      <c r="P22" s="120">
        <f>Bestellungen!$F22*8+Bestellungen!$G22*6+Bestellungen!$I22*8+Bestellungen!$J22*6+Bestellungen!$L22*15+Bestellungen!$M22*10+Bestellungen!$O22</f>
        <v>18</v>
      </c>
      <c r="Q22" s="124" t="s">
        <v>45</v>
      </c>
      <c r="R22" s="124" t="s">
        <v>45</v>
      </c>
    </row>
    <row r="23" spans="1:18" ht="15.75" x14ac:dyDescent="0.25">
      <c r="A23" s="127" t="s">
        <v>124</v>
      </c>
      <c r="B23" s="133" t="s">
        <v>130</v>
      </c>
      <c r="C23" s="134" t="s">
        <v>131</v>
      </c>
      <c r="D23" s="135" t="s">
        <v>132</v>
      </c>
      <c r="E23" s="134" t="s">
        <v>133</v>
      </c>
      <c r="F23" s="119"/>
      <c r="G23" s="119"/>
      <c r="H23" s="119"/>
      <c r="I23" s="119"/>
      <c r="J23" s="119"/>
      <c r="K23" s="119"/>
      <c r="L23" s="119"/>
      <c r="M23" s="119">
        <v>33</v>
      </c>
      <c r="N23" s="119">
        <v>1</v>
      </c>
      <c r="O23" s="120">
        <v>15</v>
      </c>
      <c r="P23" s="120">
        <f>Bestellungen!$F24*8+Bestellungen!$G24*6+Bestellungen!$I24*8+Bestellungen!$J24*6+Bestellungen!$L24*15+Bestellungen!$M24*10+Bestellungen!$O24</f>
        <v>345</v>
      </c>
      <c r="Q23" s="124" t="s">
        <v>45</v>
      </c>
      <c r="R23" s="124" t="s">
        <v>45</v>
      </c>
    </row>
    <row r="24" spans="1:18" x14ac:dyDescent="0.25">
      <c r="A24" s="127" t="s">
        <v>129</v>
      </c>
      <c r="B24" s="119" t="s">
        <v>125</v>
      </c>
      <c r="C24" s="119" t="s">
        <v>126</v>
      </c>
      <c r="D24" s="119" t="s">
        <v>127</v>
      </c>
      <c r="E24" s="119" t="s">
        <v>128</v>
      </c>
      <c r="F24" s="119"/>
      <c r="G24" s="119"/>
      <c r="H24" s="119"/>
      <c r="I24" s="119">
        <v>1</v>
      </c>
      <c r="J24" s="119"/>
      <c r="K24" s="119"/>
      <c r="L24" s="119">
        <v>1</v>
      </c>
      <c r="M24" s="119"/>
      <c r="N24" s="119"/>
      <c r="O24" s="120">
        <v>3</v>
      </c>
      <c r="P24" s="120">
        <f>Bestellungen!$F23*8+Bestellungen!$G23*6+Bestellungen!$I23*8+Bestellungen!$J23*6+Bestellungen!$L23*15+Bestellungen!$M23*10+Bestellungen!$O23</f>
        <v>26</v>
      </c>
      <c r="Q24" s="124" t="s">
        <v>45</v>
      </c>
      <c r="R24" s="124" t="s">
        <v>45</v>
      </c>
    </row>
    <row r="25" spans="1:18" x14ac:dyDescent="0.25">
      <c r="A25" s="127" t="s">
        <v>134</v>
      </c>
      <c r="B25" s="119" t="s">
        <v>140</v>
      </c>
      <c r="C25" s="119" t="s">
        <v>141</v>
      </c>
      <c r="D25" s="119" t="s">
        <v>142</v>
      </c>
      <c r="E25" s="119" t="s">
        <v>143</v>
      </c>
      <c r="F25" s="119">
        <v>1</v>
      </c>
      <c r="G25" s="119"/>
      <c r="H25" s="119"/>
      <c r="I25" s="119">
        <v>1</v>
      </c>
      <c r="J25" s="119"/>
      <c r="K25" s="119"/>
      <c r="L25" s="119"/>
      <c r="M25" s="119">
        <v>52</v>
      </c>
      <c r="N25" s="119"/>
      <c r="O25" s="120">
        <v>20</v>
      </c>
      <c r="P25" s="120">
        <f>Bestellungen!$F26*8+Bestellungen!$G26*6+Bestellungen!$I26*8+Bestellungen!$J26*6+Bestellungen!$L26*15+Bestellungen!$M26*10+Bestellungen!$O26</f>
        <v>556</v>
      </c>
      <c r="Q25" s="124" t="s">
        <v>45</v>
      </c>
      <c r="R25" s="124" t="s">
        <v>45</v>
      </c>
    </row>
    <row r="26" spans="1:18" x14ac:dyDescent="0.25">
      <c r="A26" s="127" t="s">
        <v>139</v>
      </c>
      <c r="B26" s="119" t="s">
        <v>135</v>
      </c>
      <c r="C26" s="132" t="s">
        <v>136</v>
      </c>
      <c r="D26" s="132" t="s">
        <v>137</v>
      </c>
      <c r="E26" s="132" t="s">
        <v>138</v>
      </c>
      <c r="F26" s="119">
        <v>1</v>
      </c>
      <c r="G26" s="119"/>
      <c r="H26" s="119"/>
      <c r="I26" s="119">
        <v>1</v>
      </c>
      <c r="J26" s="119"/>
      <c r="K26" s="119"/>
      <c r="L26" s="119">
        <v>1</v>
      </c>
      <c r="M26" s="119"/>
      <c r="N26" s="119"/>
      <c r="O26" s="120">
        <v>3</v>
      </c>
      <c r="P26" s="120">
        <f>Bestellungen!$F25*8+Bestellungen!$G25*6+Bestellungen!$I25*8+Bestellungen!$J25*6+Bestellungen!$L25*15+Bestellungen!$M25*10+Bestellungen!$O25</f>
        <v>34</v>
      </c>
      <c r="Q26" s="124" t="s">
        <v>45</v>
      </c>
      <c r="R26" s="124" t="s">
        <v>45</v>
      </c>
    </row>
    <row r="27" spans="1:18" x14ac:dyDescent="0.25">
      <c r="A27" s="127" t="s">
        <v>144</v>
      </c>
      <c r="B27" s="119" t="s">
        <v>306</v>
      </c>
      <c r="C27" s="119" t="s">
        <v>307</v>
      </c>
      <c r="D27" s="119" t="s">
        <v>308</v>
      </c>
      <c r="E27" s="119" t="s">
        <v>309</v>
      </c>
      <c r="F27" s="119"/>
      <c r="G27" s="119">
        <v>85</v>
      </c>
      <c r="H27" s="119">
        <v>4</v>
      </c>
      <c r="I27" s="119"/>
      <c r="J27" s="119">
        <v>40</v>
      </c>
      <c r="K27" s="119"/>
      <c r="L27" s="119"/>
      <c r="M27" s="119"/>
      <c r="N27" s="119"/>
      <c r="O27" s="120">
        <v>25</v>
      </c>
      <c r="P27" s="120">
        <f>Bestellungen!$F27*8+Bestellungen!$G27*6+Bestellungen!$I27*8+Bestellungen!$J27*6+Bestellungen!$L27*15+Bestellungen!$M27*10+Bestellungen!$O27</f>
        <v>775</v>
      </c>
      <c r="Q27" s="124" t="s">
        <v>45</v>
      </c>
      <c r="R27" s="124" t="s">
        <v>45</v>
      </c>
    </row>
    <row r="28" spans="1:18" x14ac:dyDescent="0.25">
      <c r="A28" s="127" t="s">
        <v>145</v>
      </c>
      <c r="B28" s="119" t="s">
        <v>311</v>
      </c>
      <c r="C28" s="119" t="s">
        <v>312</v>
      </c>
      <c r="D28" s="132" t="s">
        <v>310</v>
      </c>
      <c r="E28" s="132" t="s">
        <v>313</v>
      </c>
      <c r="F28" s="119"/>
      <c r="G28" s="119">
        <v>22</v>
      </c>
      <c r="H28" s="119"/>
      <c r="I28" s="119"/>
      <c r="J28" s="119"/>
      <c r="K28" s="119"/>
      <c r="L28" s="119"/>
      <c r="M28" s="119"/>
      <c r="N28" s="119"/>
      <c r="O28" s="120">
        <v>10</v>
      </c>
      <c r="P28" s="120">
        <f>Bestellungen!$F28*8+Bestellungen!$G28*6+Bestellungen!$I28*8+Bestellungen!$J28*6+Bestellungen!$L28*15+Bestellungen!$M28*10+Bestellungen!$O28</f>
        <v>142</v>
      </c>
      <c r="Q28" s="124" t="s">
        <v>45</v>
      </c>
      <c r="R28" s="124" t="s">
        <v>45</v>
      </c>
    </row>
    <row r="29" spans="1:18" x14ac:dyDescent="0.25">
      <c r="A29" s="127" t="s">
        <v>146</v>
      </c>
      <c r="B29" s="119" t="s">
        <v>314</v>
      </c>
      <c r="C29" s="119" t="s">
        <v>315</v>
      </c>
      <c r="D29" s="128"/>
      <c r="E29" s="128" t="s">
        <v>316</v>
      </c>
      <c r="F29" s="119">
        <v>1</v>
      </c>
      <c r="G29" s="119"/>
      <c r="H29" s="119"/>
      <c r="I29" s="119"/>
      <c r="J29" s="119"/>
      <c r="K29" s="119"/>
      <c r="L29" s="119"/>
      <c r="M29" s="119"/>
      <c r="N29" s="119"/>
      <c r="O29" s="120">
        <v>3</v>
      </c>
      <c r="P29" s="120">
        <f>Bestellungen!$F29*8+Bestellungen!$G29*6+Bestellungen!$I29*8+Bestellungen!$J29*6+Bestellungen!$L29*15+Bestellungen!$M29*10+Bestellungen!$O29</f>
        <v>11</v>
      </c>
      <c r="Q29" s="124" t="s">
        <v>30</v>
      </c>
      <c r="R29" s="124" t="s">
        <v>30</v>
      </c>
    </row>
    <row r="30" spans="1:18" x14ac:dyDescent="0.25">
      <c r="A30" s="127" t="s">
        <v>147</v>
      </c>
      <c r="B30" s="119" t="s">
        <v>318</v>
      </c>
      <c r="C30" s="119" t="s">
        <v>319</v>
      </c>
      <c r="D30" s="119" t="s">
        <v>317</v>
      </c>
      <c r="E30" s="136" t="s">
        <v>323</v>
      </c>
      <c r="F30" s="119"/>
      <c r="G30" s="119">
        <v>8</v>
      </c>
      <c r="H30" s="119"/>
      <c r="I30" s="119"/>
      <c r="J30" s="119">
        <v>8</v>
      </c>
      <c r="K30" s="119"/>
      <c r="L30" s="119"/>
      <c r="M30" s="119">
        <v>8</v>
      </c>
      <c r="N30" s="119"/>
      <c r="O30" s="120">
        <v>20</v>
      </c>
      <c r="P30" s="120">
        <f>Bestellungen!$F30*8+Bestellungen!$G30*6+Bestellungen!$I30*8+Bestellungen!$J30*6+Bestellungen!$L30*15+Bestellungen!$M30*10+Bestellungen!$O30</f>
        <v>196</v>
      </c>
      <c r="Q30" s="124" t="s">
        <v>30</v>
      </c>
      <c r="R30" s="124" t="s">
        <v>45</v>
      </c>
    </row>
    <row r="31" spans="1:18" x14ac:dyDescent="0.25">
      <c r="A31" s="127" t="s">
        <v>148</v>
      </c>
      <c r="B31" s="119" t="s">
        <v>321</v>
      </c>
      <c r="C31" s="119" t="s">
        <v>322</v>
      </c>
      <c r="D31" s="119" t="s">
        <v>81</v>
      </c>
      <c r="E31" s="119" t="s">
        <v>81</v>
      </c>
      <c r="F31" s="119"/>
      <c r="G31" s="119"/>
      <c r="H31" s="119"/>
      <c r="I31" s="119">
        <v>1</v>
      </c>
      <c r="J31" s="119"/>
      <c r="K31" s="119"/>
      <c r="L31" s="119">
        <v>1</v>
      </c>
      <c r="M31" s="119"/>
      <c r="N31" s="119"/>
      <c r="O31" s="120">
        <v>3</v>
      </c>
      <c r="P31" s="120">
        <f>Bestellungen!$F31*8+Bestellungen!$G31*6+Bestellungen!$I31*8+Bestellungen!$J31*6+Bestellungen!$L31*15+Bestellungen!$M31*10+Bestellungen!$O31</f>
        <v>26</v>
      </c>
      <c r="Q31" s="124" t="s">
        <v>30</v>
      </c>
      <c r="R31" s="124" t="s">
        <v>30</v>
      </c>
    </row>
  </sheetData>
  <sortState xmlns:xlrd2="http://schemas.microsoft.com/office/spreadsheetml/2017/richdata2" ref="A10:R31">
    <sortCondition ref="A10:A31"/>
  </sortState>
  <mergeCells count="3">
    <mergeCell ref="F1:H1"/>
    <mergeCell ref="I1:K1"/>
    <mergeCell ref="L1:N1"/>
  </mergeCells>
  <conditionalFormatting sqref="O2 O4:O20">
    <cfRule type="containsBlanks" dxfId="11" priority="4">
      <formula>LEN(TRIM(O2))=0</formula>
    </cfRule>
  </conditionalFormatting>
  <conditionalFormatting sqref="Q3:R20">
    <cfRule type="containsText" dxfId="10" priority="5" operator="containsText" text="Ja">
      <formula>NOT(ISERROR(SEARCH("Ja",Q3)))</formula>
    </cfRule>
    <cfRule type="containsText" dxfId="9" priority="6" operator="containsText" text="nein">
      <formula>NOT(ISERROR(SEARCH("nein",Q3)))</formula>
    </cfRule>
  </conditionalFormatting>
  <conditionalFormatting sqref="Q4:R9 Q21:R31">
    <cfRule type="containsText" dxfId="8" priority="1" operator="containsText" text="Ja">
      <formula>NOT(ISERROR(SEARCH("Ja",Q4)))</formula>
    </cfRule>
    <cfRule type="containsText" dxfId="7" priority="2" operator="containsText" text="nein">
      <formula>NOT(ISERROR(SEARCH("nein",Q4)))</formula>
    </cfRule>
  </conditionalFormatting>
  <dataValidations count="1">
    <dataValidation type="list" allowBlank="1" showInputMessage="1" showErrorMessage="1" sqref="Q3:R31" xr:uid="{693007F8-21C8-44F8-A9F8-1F0545FCB390}">
      <formula1>"Ja,nein"</formula1>
    </dataValidation>
  </dataValidations>
  <hyperlinks>
    <hyperlink ref="E30" r:id="rId1" display="https://www.google.com/maps/place/data=!4m2!3m1!1s0x476fd4c21692128d:0xebcd2f362329a76e?sa=X&amp;ved=1t:8290&amp;ictx=111" xr:uid="{EFAC554C-2A54-48B2-952D-A031DEB4422B}"/>
  </hyperlinks>
  <pageMargins left="0.7" right="0.7" top="0.78740157499999996" bottom="0.78740157499999996" header="0.3" footer="0.3"/>
  <pageSetup paperSize="9" scale="56" fitToHeight="0" orientation="landscape"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1D58442F-8773-4F6D-8CB3-F64199891DB3}">
            <x14:iconSet iconSet="3Symbols2" custom="1">
              <x14:cfvo type="percent">
                <xm:f>0</xm:f>
              </x14:cfvo>
              <x14:cfvo type="percent">
                <xm:f>"""nein"""</xm:f>
              </x14:cfvo>
              <x14:cfvo type="percent">
                <xm:f>67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Q4:Q9 Q21:Q31</xm:sqref>
        </x14:conditionalFormatting>
        <x14:conditionalFormatting xmlns:xm="http://schemas.microsoft.com/office/excel/2006/main">
          <x14:cfRule type="iconSet" priority="7" id="{EFAB91D6-6E84-4CBF-A7EA-CCEB4D777BCB}">
            <x14:iconSet iconSet="3Symbols2" custom="1">
              <x14:cfvo type="percent">
                <xm:f>0</xm:f>
              </x14:cfvo>
              <x14:cfvo type="percent">
                <xm:f>"""nein"""</xm:f>
              </x14:cfvo>
              <x14:cfvo type="percent">
                <xm:f>67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R4:R9 Q3:R3 Q10:R20 R21:R31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38AD6-EFA5-4885-BF43-9BEEB5CEAFD8}">
  <sheetPr>
    <pageSetUpPr fitToPage="1"/>
  </sheetPr>
  <dimension ref="A1:AE193"/>
  <sheetViews>
    <sheetView zoomScale="79" zoomScaleNormal="115" workbookViewId="0">
      <selection sqref="A1:R31"/>
    </sheetView>
  </sheetViews>
  <sheetFormatPr baseColWidth="10" defaultColWidth="10.7109375" defaultRowHeight="15" x14ac:dyDescent="0.25"/>
  <cols>
    <col min="1" max="1" width="17" style="80" customWidth="1"/>
    <col min="2" max="2" width="11.140625" customWidth="1"/>
    <col min="3" max="3" width="30.140625" customWidth="1"/>
    <col min="4" max="4" width="27.85546875" customWidth="1"/>
    <col min="5" max="5" width="36.7109375" customWidth="1"/>
    <col min="6" max="6" width="7.85546875" customWidth="1"/>
    <col min="7" max="7" width="8.7109375" customWidth="1"/>
    <col min="8" max="8" width="7.85546875" customWidth="1"/>
    <col min="9" max="9" width="9.5703125" customWidth="1"/>
    <col min="10" max="10" width="9.7109375" customWidth="1"/>
    <col min="11" max="11" width="9" customWidth="1"/>
    <col min="12" max="12" width="9.5703125" customWidth="1"/>
    <col min="13" max="13" width="9.7109375" customWidth="1"/>
    <col min="14" max="14" width="9.5703125" bestFit="1" customWidth="1"/>
    <col min="15" max="15" width="13.7109375" style="1" customWidth="1"/>
    <col min="16" max="16" width="18" style="1" customWidth="1"/>
    <col min="17" max="17" width="9.7109375" customWidth="1"/>
    <col min="18" max="18" width="12.28515625" customWidth="1"/>
    <col min="19" max="19" width="13.5703125" bestFit="1" customWidth="1"/>
    <col min="20" max="20" width="43.7109375" bestFit="1" customWidth="1"/>
    <col min="21" max="21" width="13.5703125" customWidth="1"/>
    <col min="22" max="22" width="18.5703125" style="62" customWidth="1"/>
  </cols>
  <sheetData>
    <row r="1" spans="1:23" x14ac:dyDescent="0.25">
      <c r="F1" s="142" t="s">
        <v>0</v>
      </c>
      <c r="G1" s="142"/>
      <c r="H1" s="142"/>
      <c r="I1" s="143" t="s">
        <v>1</v>
      </c>
      <c r="J1" s="143"/>
      <c r="K1" s="143"/>
      <c r="L1" s="144" t="s">
        <v>2</v>
      </c>
      <c r="M1" s="144"/>
      <c r="N1" s="144"/>
    </row>
    <row r="2" spans="1:23" ht="30" x14ac:dyDescent="0.25">
      <c r="A2" s="80" t="s">
        <v>3</v>
      </c>
      <c r="B2" s="35" t="s">
        <v>4</v>
      </c>
      <c r="C2" s="35" t="s">
        <v>5</v>
      </c>
      <c r="D2" s="35" t="s">
        <v>6</v>
      </c>
      <c r="E2" s="35" t="s">
        <v>7</v>
      </c>
      <c r="F2" s="36" t="s">
        <v>8</v>
      </c>
      <c r="G2" s="36" t="s">
        <v>9</v>
      </c>
      <c r="H2" s="36" t="s">
        <v>10</v>
      </c>
      <c r="I2" s="35" t="s">
        <v>11</v>
      </c>
      <c r="J2" s="35" t="s">
        <v>12</v>
      </c>
      <c r="K2" s="35" t="s">
        <v>13</v>
      </c>
      <c r="L2" s="37" t="s">
        <v>14</v>
      </c>
      <c r="M2" s="37" t="s">
        <v>15</v>
      </c>
      <c r="N2" s="37" t="s">
        <v>16</v>
      </c>
      <c r="O2" s="38" t="s">
        <v>17</v>
      </c>
      <c r="P2" s="38" t="s">
        <v>18</v>
      </c>
      <c r="Q2" s="35" t="s">
        <v>19</v>
      </c>
      <c r="R2" s="35" t="s">
        <v>20</v>
      </c>
      <c r="S2" s="39" t="s">
        <v>21</v>
      </c>
      <c r="T2" s="35" t="s">
        <v>22</v>
      </c>
      <c r="U2" s="35" t="s">
        <v>23</v>
      </c>
      <c r="V2" s="63" t="s">
        <v>24</v>
      </c>
      <c r="W2" s="39" t="s">
        <v>25</v>
      </c>
    </row>
    <row r="3" spans="1:23" x14ac:dyDescent="0.25">
      <c r="A3" s="80" t="s">
        <v>26</v>
      </c>
      <c r="B3" t="s">
        <v>27</v>
      </c>
      <c r="C3" t="s">
        <v>28</v>
      </c>
      <c r="E3" t="s">
        <v>29</v>
      </c>
      <c r="F3" s="52">
        <v>1</v>
      </c>
      <c r="G3" s="52"/>
      <c r="H3" s="52"/>
      <c r="I3">
        <v>1</v>
      </c>
      <c r="L3" s="53">
        <v>1</v>
      </c>
      <c r="M3" s="53"/>
      <c r="N3" s="53"/>
      <c r="O3" s="14">
        <v>3</v>
      </c>
      <c r="P3" s="50">
        <f>Bestellungen!$F3*8+Bestellungen!$G3*6+Bestellungen!$I3*8+Bestellungen!$J3*6+Bestellungen!$L3*15+Bestellungen!$M3*10+Bestellungen!$O3</f>
        <v>34</v>
      </c>
      <c r="Q3" s="15" t="s">
        <v>30</v>
      </c>
      <c r="R3" s="15" t="s">
        <v>30</v>
      </c>
      <c r="S3" s="16"/>
      <c r="T3" s="28"/>
      <c r="U3" s="34">
        <f>IF(Bestellungen!$Q3="Ja",Bestellungen!$P3,0)</f>
        <v>0</v>
      </c>
      <c r="V3" s="62">
        <f>IF(Bestellungen!$R3="Ja",Tabelle1[[#This Row],[RD bestellt]],0)</f>
        <v>0</v>
      </c>
      <c r="W3">
        <f>Tabelle1[[#This Row],[einzel]]+Tabelle1[[#This Row],[Klasse]]+Tabelle1[[#This Row],[gratis]]</f>
        <v>1</v>
      </c>
    </row>
    <row r="4" spans="1:23" x14ac:dyDescent="0.25">
      <c r="A4" s="80" t="s">
        <v>26</v>
      </c>
      <c r="B4" t="s">
        <v>31</v>
      </c>
      <c r="C4" t="s">
        <v>32</v>
      </c>
      <c r="D4" t="s">
        <v>33</v>
      </c>
      <c r="E4" t="s">
        <v>34</v>
      </c>
      <c r="F4" s="52">
        <v>1</v>
      </c>
      <c r="G4" s="52"/>
      <c r="H4" s="52"/>
      <c r="I4">
        <v>1</v>
      </c>
      <c r="L4" s="53">
        <v>1</v>
      </c>
      <c r="M4" s="53"/>
      <c r="N4" s="53"/>
      <c r="O4" s="14">
        <v>3</v>
      </c>
      <c r="P4" s="50">
        <f>Bestellungen!$F4*8+Bestellungen!$G4*6+Bestellungen!$I4*8+Bestellungen!$J4*6+Bestellungen!$L4*15+Bestellungen!$M4*10+Bestellungen!$O4</f>
        <v>34</v>
      </c>
      <c r="Q4" s="27" t="s">
        <v>30</v>
      </c>
      <c r="R4" s="59" t="s">
        <v>30</v>
      </c>
      <c r="S4" s="22"/>
      <c r="T4" s="29"/>
      <c r="U4" s="34">
        <f>IF(Bestellungen!$Q4="Ja",Bestellungen!$P4,0)</f>
        <v>0</v>
      </c>
      <c r="V4" s="62">
        <f>IF(Bestellungen!$R4="Ja",Tabelle1[[#This Row],[RD bestellt]],0)</f>
        <v>0</v>
      </c>
      <c r="W4">
        <f>Tabelle1[[#This Row],[einzel]]+Tabelle1[[#This Row],[Klasse]]+Tabelle1[[#This Row],[gratis]]</f>
        <v>1</v>
      </c>
    </row>
    <row r="5" spans="1:23" x14ac:dyDescent="0.25">
      <c r="A5" s="80" t="s">
        <v>35</v>
      </c>
      <c r="B5" t="s">
        <v>36</v>
      </c>
      <c r="C5" t="s">
        <v>37</v>
      </c>
      <c r="D5" t="s">
        <v>38</v>
      </c>
      <c r="E5" t="s">
        <v>39</v>
      </c>
      <c r="F5" s="52"/>
      <c r="G5" s="52"/>
      <c r="H5" s="52"/>
      <c r="L5" s="53">
        <v>1</v>
      </c>
      <c r="M5" s="53"/>
      <c r="N5" s="53"/>
      <c r="O5" s="14">
        <v>3</v>
      </c>
      <c r="P5" s="50">
        <f>Bestellungen!$F5*8+Bestellungen!$G5*6+Bestellungen!$I5*8+Bestellungen!$J5*6+Bestellungen!$L5*15+Bestellungen!$M5*10+Bestellungen!$O5</f>
        <v>18</v>
      </c>
      <c r="Q5" s="27" t="s">
        <v>30</v>
      </c>
      <c r="R5" s="59" t="s">
        <v>30</v>
      </c>
      <c r="S5" s="26"/>
      <c r="T5" s="30"/>
      <c r="U5" s="34">
        <f>IF(Bestellungen!$Q5="Ja",Bestellungen!$P5,0)</f>
        <v>0</v>
      </c>
      <c r="V5" s="62">
        <f>IF(Bestellungen!$R5="Ja",Tabelle1[[#This Row],[RD bestellt]],0)</f>
        <v>0</v>
      </c>
      <c r="W5">
        <f>Tabelle1[[#This Row],[einzel]]+Tabelle1[[#This Row],[Klasse]]+Tabelle1[[#This Row],[gratis]]</f>
        <v>0</v>
      </c>
    </row>
    <row r="6" spans="1:23" x14ac:dyDescent="0.25">
      <c r="A6" s="80" t="s">
        <v>40</v>
      </c>
      <c r="B6" t="s">
        <v>41</v>
      </c>
      <c r="C6" t="s">
        <v>42</v>
      </c>
      <c r="D6" t="s">
        <v>43</v>
      </c>
      <c r="E6" s="40" t="s">
        <v>44</v>
      </c>
      <c r="F6" s="52"/>
      <c r="G6" s="52"/>
      <c r="H6" s="52"/>
      <c r="L6" s="53"/>
      <c r="M6" s="53">
        <v>59</v>
      </c>
      <c r="N6" s="53">
        <v>3</v>
      </c>
      <c r="O6" s="14">
        <v>20</v>
      </c>
      <c r="P6" s="50">
        <f>Bestellungen!$F6*8+Bestellungen!$G6*6+Bestellungen!$I6*8+Bestellungen!$J6*6+Bestellungen!$L6*15+Bestellungen!$M6*10+Bestellungen!$O6</f>
        <v>610</v>
      </c>
      <c r="Q6" s="27" t="s">
        <v>45</v>
      </c>
      <c r="R6" s="59" t="s">
        <v>45</v>
      </c>
      <c r="S6" s="22"/>
      <c r="T6" s="31"/>
      <c r="U6" s="34">
        <f>IF(Bestellungen!$Q6="Ja",Bestellungen!$P6,0)</f>
        <v>610</v>
      </c>
      <c r="V6" s="62">
        <f>IF(Bestellungen!$R6="Ja",Tabelle1[[#This Row],[RD bestellt]],0)</f>
        <v>0</v>
      </c>
      <c r="W6">
        <f>Tabelle1[[#This Row],[einzel]]+Tabelle1[[#This Row],[Klasse]]+Tabelle1[[#This Row],[gratis]]</f>
        <v>0</v>
      </c>
    </row>
    <row r="7" spans="1:23" x14ac:dyDescent="0.25">
      <c r="A7" s="80" t="s">
        <v>46</v>
      </c>
      <c r="B7" t="s">
        <v>47</v>
      </c>
      <c r="C7" t="s">
        <v>48</v>
      </c>
      <c r="D7" t="s">
        <v>49</v>
      </c>
      <c r="E7" t="s">
        <v>50</v>
      </c>
      <c r="F7" s="52"/>
      <c r="G7" s="52"/>
      <c r="H7" s="52"/>
      <c r="L7" s="53">
        <v>1</v>
      </c>
      <c r="M7" s="53"/>
      <c r="N7" s="53"/>
      <c r="O7" s="14">
        <v>3</v>
      </c>
      <c r="P7" s="50">
        <f>Bestellungen!$F7*8+Bestellungen!$G7*6+Bestellungen!$I7*8+Bestellungen!$J7*6+Bestellungen!$L7*15+Bestellungen!$M7*10+Bestellungen!$O7</f>
        <v>18</v>
      </c>
      <c r="Q7" s="27" t="s">
        <v>30</v>
      </c>
      <c r="R7" s="59" t="s">
        <v>30</v>
      </c>
      <c r="S7" s="26"/>
      <c r="T7" s="32"/>
      <c r="U7" s="34">
        <f>IF(Bestellungen!$Q7="Ja",Bestellungen!$P7,0)</f>
        <v>0</v>
      </c>
      <c r="V7" s="62">
        <f>IF(Bestellungen!$R7="Ja",Tabelle1[[#This Row],[RD bestellt]],0)</f>
        <v>0</v>
      </c>
      <c r="W7">
        <f>Tabelle1[[#This Row],[einzel]]+Tabelle1[[#This Row],[Klasse]]+Tabelle1[[#This Row],[gratis]]</f>
        <v>0</v>
      </c>
    </row>
    <row r="8" spans="1:23" ht="15.75" x14ac:dyDescent="0.25">
      <c r="A8" s="80" t="s">
        <v>51</v>
      </c>
      <c r="B8" s="73" t="s">
        <v>52</v>
      </c>
      <c r="C8" s="73" t="s">
        <v>53</v>
      </c>
      <c r="D8" s="74" t="s">
        <v>54</v>
      </c>
      <c r="E8" s="74" t="s">
        <v>55</v>
      </c>
      <c r="F8" s="75"/>
      <c r="G8" s="75"/>
      <c r="H8" s="75"/>
      <c r="I8" s="73"/>
      <c r="J8" s="73"/>
      <c r="K8" s="73"/>
      <c r="L8" s="75"/>
      <c r="M8" s="75">
        <v>76</v>
      </c>
      <c r="N8" s="75">
        <v>3</v>
      </c>
      <c r="O8" s="76">
        <v>30</v>
      </c>
      <c r="P8" s="77">
        <f>Bestellungen!$F8*8+Bestellungen!$G8*6+Bestellungen!$I8*8+Bestellungen!$J8*6+Bestellungen!$L8*15+Bestellungen!$M8*10+Bestellungen!$O8</f>
        <v>790</v>
      </c>
      <c r="Q8" s="78" t="s">
        <v>45</v>
      </c>
      <c r="R8" s="79" t="s">
        <v>45</v>
      </c>
      <c r="S8" s="73" t="s">
        <v>56</v>
      </c>
      <c r="T8" s="31"/>
      <c r="U8" s="34">
        <f>IF(Bestellungen!$Q8="Ja",Bestellungen!$P8,0)</f>
        <v>790</v>
      </c>
      <c r="V8" s="62">
        <f>IF(Bestellungen!$R8="Ja",Tabelle1[[#This Row],[RD bestellt]],0)</f>
        <v>0</v>
      </c>
      <c r="W8">
        <f>Tabelle1[[#This Row],[einzel]]+Tabelle1[[#This Row],[Klasse]]+Tabelle1[[#This Row],[gratis]]</f>
        <v>0</v>
      </c>
    </row>
    <row r="9" spans="1:23" ht="15.75" x14ac:dyDescent="0.25">
      <c r="A9" s="80" t="s">
        <v>57</v>
      </c>
      <c r="B9" t="s">
        <v>58</v>
      </c>
      <c r="C9" t="s">
        <v>59</v>
      </c>
      <c r="D9" s="72" t="s">
        <v>60</v>
      </c>
      <c r="E9" t="s">
        <v>61</v>
      </c>
      <c r="F9" s="52">
        <v>1</v>
      </c>
      <c r="G9" s="52"/>
      <c r="H9" s="52"/>
      <c r="I9">
        <v>1</v>
      </c>
      <c r="L9" s="53">
        <v>1</v>
      </c>
      <c r="M9" s="53"/>
      <c r="N9" s="53"/>
      <c r="O9" s="14">
        <v>3</v>
      </c>
      <c r="P9" s="50">
        <f>Bestellungen!$F9*8+Bestellungen!$G9*6+Bestellungen!$I9*8+Bestellungen!$J9*6+Bestellungen!$L9*15+Bestellungen!$M9*10+Bestellungen!$O9</f>
        <v>34</v>
      </c>
      <c r="Q9" s="27" t="s">
        <v>45</v>
      </c>
      <c r="R9" s="59" t="s">
        <v>45</v>
      </c>
      <c r="T9" s="32"/>
      <c r="U9" s="34">
        <f>IF(Bestellungen!$Q9="Ja",Bestellungen!$P9,0)</f>
        <v>34</v>
      </c>
      <c r="V9" s="62">
        <f>IF(Bestellungen!$R9="Ja",Tabelle1[[#This Row],[RD bestellt]],0)</f>
        <v>1</v>
      </c>
      <c r="W9">
        <f>Tabelle1[[#This Row],[einzel]]+Tabelle1[[#This Row],[Klasse]]+Tabelle1[[#This Row],[gratis]]</f>
        <v>1</v>
      </c>
    </row>
    <row r="10" spans="1:23" x14ac:dyDescent="0.25">
      <c r="A10" s="81" t="s">
        <v>62</v>
      </c>
      <c r="B10" s="17" t="s">
        <v>63</v>
      </c>
      <c r="C10" s="17" t="s">
        <v>64</v>
      </c>
      <c r="D10" s="18" t="s">
        <v>65</v>
      </c>
      <c r="E10" t="s">
        <v>66</v>
      </c>
      <c r="F10" s="19"/>
      <c r="G10" s="19"/>
      <c r="H10" s="19"/>
      <c r="I10" s="17"/>
      <c r="J10" s="17"/>
      <c r="K10" s="17"/>
      <c r="L10" s="20"/>
      <c r="M10" s="20">
        <v>17</v>
      </c>
      <c r="N10" s="20">
        <v>1</v>
      </c>
      <c r="O10" s="21">
        <v>10</v>
      </c>
      <c r="P10" s="50">
        <f>Bestellungen!$F10*8+Bestellungen!$G10*6+Bestellungen!$I10*8+Bestellungen!$J10*6+Bestellungen!$L10*15+Bestellungen!$M10*10+Bestellungen!$O10</f>
        <v>180</v>
      </c>
      <c r="Q10" s="17" t="s">
        <v>45</v>
      </c>
      <c r="R10" s="17" t="s">
        <v>45</v>
      </c>
      <c r="S10" s="22"/>
      <c r="T10" s="31"/>
      <c r="U10" s="34">
        <f>IF(Bestellungen!$Q10="Ja",Bestellungen!$P10,0)</f>
        <v>180</v>
      </c>
      <c r="V10" s="62">
        <f>IF(Bestellungen!$R10="Ja",Tabelle1[[#This Row],[RD bestellt]],0)</f>
        <v>0</v>
      </c>
      <c r="W10">
        <f>Tabelle1[[#This Row],[einzel]]+Tabelle1[[#This Row],[Klasse]]+Tabelle1[[#This Row],[gratis]]</f>
        <v>0</v>
      </c>
    </row>
    <row r="11" spans="1:23" x14ac:dyDescent="0.25">
      <c r="A11" s="81" t="s">
        <v>67</v>
      </c>
      <c r="B11" s="23" t="s">
        <v>68</v>
      </c>
      <c r="C11" s="23" t="s">
        <v>69</v>
      </c>
      <c r="D11" s="24" t="s">
        <v>70</v>
      </c>
      <c r="E11" t="s">
        <v>71</v>
      </c>
      <c r="F11" s="19"/>
      <c r="G11" s="19"/>
      <c r="H11" s="19"/>
      <c r="I11" s="23"/>
      <c r="J11" s="23"/>
      <c r="K11" s="23"/>
      <c r="L11" s="20">
        <v>1</v>
      </c>
      <c r="M11" s="20"/>
      <c r="N11" s="20"/>
      <c r="O11" s="25">
        <v>3</v>
      </c>
      <c r="P11" s="50">
        <f>Bestellungen!$F11*8+Bestellungen!$G11*6+Bestellungen!$I11*8+Bestellungen!$J11*6+Bestellungen!$L11*15+Bestellungen!$M11*10+Bestellungen!$O11</f>
        <v>18</v>
      </c>
      <c r="Q11" s="23" t="s">
        <v>45</v>
      </c>
      <c r="R11" s="23" t="s">
        <v>45</v>
      </c>
      <c r="S11" s="26"/>
      <c r="T11" s="32"/>
      <c r="U11" s="34">
        <f>IF(Bestellungen!$Q11="Ja",Bestellungen!$P11,0)</f>
        <v>18</v>
      </c>
      <c r="V11" s="62">
        <f>IF(Bestellungen!$R11="Ja",Tabelle1[[#This Row],[RD bestellt]],0)</f>
        <v>0</v>
      </c>
      <c r="W11">
        <f>Tabelle1[[#This Row],[einzel]]+Tabelle1[[#This Row],[Klasse]]+Tabelle1[[#This Row],[gratis]]</f>
        <v>0</v>
      </c>
    </row>
    <row r="12" spans="1:23" x14ac:dyDescent="0.25">
      <c r="A12" s="81" t="s">
        <v>72</v>
      </c>
      <c r="B12" s="17" t="s">
        <v>73</v>
      </c>
      <c r="C12" s="17" t="s">
        <v>74</v>
      </c>
      <c r="D12" s="18" t="s">
        <v>75</v>
      </c>
      <c r="E12" t="s">
        <v>76</v>
      </c>
      <c r="F12" s="19"/>
      <c r="G12" s="19"/>
      <c r="H12" s="19"/>
      <c r="I12" s="17"/>
      <c r="J12" s="17"/>
      <c r="K12" s="17"/>
      <c r="L12" s="20"/>
      <c r="M12" s="20">
        <v>45</v>
      </c>
      <c r="N12" s="20">
        <v>2</v>
      </c>
      <c r="O12" s="21">
        <v>0</v>
      </c>
      <c r="P12" s="50">
        <f>Bestellungen!$F12*8+Bestellungen!$G12*6+Bestellungen!$I12*8+Bestellungen!$J12*6+Bestellungen!$L12*15+Bestellungen!$M12*10+Bestellungen!$O12</f>
        <v>450</v>
      </c>
      <c r="Q12" s="17" t="s">
        <v>45</v>
      </c>
      <c r="R12" s="17" t="s">
        <v>45</v>
      </c>
      <c r="S12" s="22" t="s">
        <v>77</v>
      </c>
      <c r="T12" s="31"/>
      <c r="U12" s="34">
        <f>IF(Bestellungen!$Q12="Ja",Bestellungen!$P12,0)</f>
        <v>450</v>
      </c>
      <c r="V12" s="62">
        <f>IF(Bestellungen!$R12="Ja",Tabelle1[[#This Row],[RD bestellt]],0)</f>
        <v>0</v>
      </c>
      <c r="W12">
        <f>Tabelle1[[#This Row],[einzel]]+Tabelle1[[#This Row],[Klasse]]+Tabelle1[[#This Row],[gratis]]</f>
        <v>0</v>
      </c>
    </row>
    <row r="13" spans="1:23" ht="30" x14ac:dyDescent="0.25">
      <c r="A13" s="81" t="s">
        <v>78</v>
      </c>
      <c r="B13" s="23" t="s">
        <v>79</v>
      </c>
      <c r="C13" s="23" t="s">
        <v>80</v>
      </c>
      <c r="D13" s="24" t="s">
        <v>81</v>
      </c>
      <c r="E13" s="24" t="s">
        <v>82</v>
      </c>
      <c r="F13" s="19"/>
      <c r="G13" s="19"/>
      <c r="H13" s="19"/>
      <c r="I13" s="23"/>
      <c r="J13" s="23"/>
      <c r="K13" s="23"/>
      <c r="L13" s="20">
        <v>2</v>
      </c>
      <c r="M13" s="20"/>
      <c r="N13" s="20"/>
      <c r="O13" s="25">
        <v>3</v>
      </c>
      <c r="P13" s="50">
        <f>Bestellungen!$F13*8+Bestellungen!$G13*6+Bestellungen!$I13*8+Bestellungen!$J13*6+Bestellungen!$L13*15+Bestellungen!$M13*10+Bestellungen!$O13</f>
        <v>33</v>
      </c>
      <c r="Q13" s="23" t="s">
        <v>45</v>
      </c>
      <c r="R13" s="23" t="s">
        <v>45</v>
      </c>
      <c r="S13" s="26"/>
      <c r="T13" s="32"/>
      <c r="U13" s="34">
        <f>IF(Bestellungen!$Q13="Ja",Bestellungen!$P13,0)</f>
        <v>33</v>
      </c>
      <c r="V13" s="62">
        <f>IF(Bestellungen!$R13="Ja",Tabelle1[[#This Row],[RD bestellt]],0)</f>
        <v>0</v>
      </c>
      <c r="W13">
        <f>Tabelle1[[#This Row],[einzel]]+Tabelle1[[#This Row],[Klasse]]+Tabelle1[[#This Row],[gratis]]</f>
        <v>0</v>
      </c>
    </row>
    <row r="14" spans="1:23" x14ac:dyDescent="0.25">
      <c r="A14" s="81" t="s">
        <v>83</v>
      </c>
      <c r="B14" s="17"/>
      <c r="C14" s="17"/>
      <c r="D14" s="18" t="s">
        <v>84</v>
      </c>
      <c r="E14" s="18"/>
      <c r="F14" s="19"/>
      <c r="G14" s="19"/>
      <c r="H14" s="19"/>
      <c r="I14" s="17"/>
      <c r="J14" s="17"/>
      <c r="K14" s="17"/>
      <c r="L14" s="20"/>
      <c r="M14" s="20">
        <v>13</v>
      </c>
      <c r="N14" s="20"/>
      <c r="O14" s="21"/>
      <c r="P14" s="50">
        <f>Bestellungen!$F14*8+Bestellungen!$G14*6+Bestellungen!$I14*8+Bestellungen!$J14*6+Bestellungen!$L14*15+Bestellungen!$M14*10+Bestellungen!$O14</f>
        <v>130</v>
      </c>
      <c r="Q14" s="17" t="s">
        <v>45</v>
      </c>
      <c r="R14" s="17" t="s">
        <v>45</v>
      </c>
      <c r="S14" s="22"/>
      <c r="T14" s="31"/>
      <c r="U14" s="34">
        <f>IF(Bestellungen!$Q14="Ja",Bestellungen!$P14,0)</f>
        <v>130</v>
      </c>
      <c r="V14" s="62">
        <f>IF(Bestellungen!$R14="Ja",Tabelle1[[#This Row],[RD bestellt]],0)</f>
        <v>0</v>
      </c>
      <c r="W14">
        <f>Tabelle1[[#This Row],[einzel]]+Tabelle1[[#This Row],[Klasse]]+Tabelle1[[#This Row],[gratis]]</f>
        <v>0</v>
      </c>
    </row>
    <row r="15" spans="1:23" x14ac:dyDescent="0.25">
      <c r="A15" s="81" t="s">
        <v>85</v>
      </c>
      <c r="B15" t="s">
        <v>86</v>
      </c>
      <c r="C15" s="23" t="s">
        <v>87</v>
      </c>
      <c r="D15" s="24" t="s">
        <v>88</v>
      </c>
      <c r="E15" s="24" t="s">
        <v>89</v>
      </c>
      <c r="F15" s="19">
        <v>1</v>
      </c>
      <c r="G15" s="19"/>
      <c r="H15" s="19"/>
      <c r="I15" s="23">
        <v>1</v>
      </c>
      <c r="J15" s="23"/>
      <c r="K15" s="23"/>
      <c r="L15" s="20">
        <v>1</v>
      </c>
      <c r="M15" s="20"/>
      <c r="N15" s="20"/>
      <c r="O15" s="25">
        <v>3</v>
      </c>
      <c r="P15" s="50">
        <f>Bestellungen!$F15*8+Bestellungen!$G15*6+Bestellungen!$I15*8+Bestellungen!$J15*6+Bestellungen!$L15*15+Bestellungen!$M15*10+Bestellungen!$O15</f>
        <v>34</v>
      </c>
      <c r="Q15" s="23" t="s">
        <v>45</v>
      </c>
      <c r="R15" s="23" t="s">
        <v>45</v>
      </c>
      <c r="S15" s="26"/>
      <c r="T15" s="32"/>
      <c r="U15" s="34">
        <f>IF(Bestellungen!$Q15="Ja",Bestellungen!$P15,0)</f>
        <v>34</v>
      </c>
      <c r="V15" s="62">
        <f>IF(Bestellungen!$R15="Ja",Tabelle1[[#This Row],[RD bestellt]],0)</f>
        <v>1</v>
      </c>
      <c r="W15">
        <f>Tabelle1[[#This Row],[einzel]]+Tabelle1[[#This Row],[Klasse]]+Tabelle1[[#This Row],[gratis]]</f>
        <v>1</v>
      </c>
    </row>
    <row r="16" spans="1:23" ht="15.75" x14ac:dyDescent="0.25">
      <c r="A16" s="81" t="s">
        <v>90</v>
      </c>
      <c r="B16" t="s">
        <v>91</v>
      </c>
      <c r="C16" s="17" t="s">
        <v>92</v>
      </c>
      <c r="D16" s="18" t="s">
        <v>93</v>
      </c>
      <c r="E16" s="68" t="s">
        <v>94</v>
      </c>
      <c r="F16" s="19">
        <v>1</v>
      </c>
      <c r="G16" s="19"/>
      <c r="H16" s="19"/>
      <c r="I16" s="17"/>
      <c r="J16" s="17"/>
      <c r="K16" s="17"/>
      <c r="L16" s="20"/>
      <c r="M16" s="20"/>
      <c r="N16" s="20"/>
      <c r="O16" s="21">
        <v>3</v>
      </c>
      <c r="P16" s="50">
        <f>Bestellungen!$F16*8+Bestellungen!$G16*6+Bestellungen!$I16*8+Bestellungen!$J16*6+Bestellungen!$L16*15+Bestellungen!$M16*10+Bestellungen!$O16</f>
        <v>11</v>
      </c>
      <c r="Q16" s="17" t="s">
        <v>30</v>
      </c>
      <c r="R16" s="17" t="s">
        <v>30</v>
      </c>
      <c r="S16" s="22"/>
      <c r="T16" s="31"/>
      <c r="U16" s="34">
        <f>IF(Bestellungen!$Q16="Ja",Bestellungen!$P16,0)</f>
        <v>0</v>
      </c>
      <c r="V16" s="62">
        <f>IF(Bestellungen!$R16="Ja",Tabelle1[[#This Row],[RD bestellt]],0)</f>
        <v>0</v>
      </c>
      <c r="W16">
        <f>Tabelle1[[#This Row],[einzel]]+Tabelle1[[#This Row],[Klasse]]+Tabelle1[[#This Row],[gratis]]</f>
        <v>1</v>
      </c>
    </row>
    <row r="17" spans="1:31" s="87" customFormat="1" x14ac:dyDescent="0.25">
      <c r="A17" s="86" t="s">
        <v>95</v>
      </c>
      <c r="B17" s="87" t="s">
        <v>96</v>
      </c>
      <c r="C17" s="88" t="s">
        <v>97</v>
      </c>
      <c r="D17" s="89" t="s">
        <v>98</v>
      </c>
      <c r="E17" s="87" t="s">
        <v>99</v>
      </c>
      <c r="F17" s="90"/>
      <c r="G17" s="90"/>
      <c r="H17" s="90"/>
      <c r="I17" s="88"/>
      <c r="J17" s="88"/>
      <c r="K17" s="88"/>
      <c r="L17" s="90"/>
      <c r="M17" s="90">
        <v>42</v>
      </c>
      <c r="N17" s="90">
        <v>3</v>
      </c>
      <c r="O17" s="91">
        <v>10</v>
      </c>
      <c r="P17" s="91">
        <f>Bestellungen!$F17*8+Bestellungen!$G17*6+Bestellungen!$I17*8+Bestellungen!$J17*6+Bestellungen!$L17*15+Bestellungen!$M17*10+Bestellungen!$O17</f>
        <v>430</v>
      </c>
      <c r="Q17" s="88" t="s">
        <v>30</v>
      </c>
      <c r="R17" s="88" t="s">
        <v>45</v>
      </c>
      <c r="S17" s="92" t="s">
        <v>100</v>
      </c>
      <c r="T17" s="93"/>
      <c r="U17" s="94">
        <f>IF(Bestellungen!$Q17="Ja",Bestellungen!$P17,0)</f>
        <v>0</v>
      </c>
      <c r="V17" s="95">
        <f>IF(Bestellungen!$R17="Ja",Tabelle1[[#This Row],[RD bestellt]],0)</f>
        <v>0</v>
      </c>
      <c r="W17" s="87">
        <f>Tabelle1[[#This Row],[einzel]]+Tabelle1[[#This Row],[Klasse]]+Tabelle1[[#This Row],[gratis]]</f>
        <v>0</v>
      </c>
    </row>
    <row r="18" spans="1:31" ht="15.75" x14ac:dyDescent="0.25">
      <c r="A18" s="81" t="s">
        <v>114</v>
      </c>
      <c r="B18" t="s">
        <v>102</v>
      </c>
      <c r="C18" s="17" t="s">
        <v>103</v>
      </c>
      <c r="D18" s="18" t="s">
        <v>104</v>
      </c>
      <c r="E18" s="68" t="s">
        <v>105</v>
      </c>
      <c r="F18" s="19">
        <v>1</v>
      </c>
      <c r="G18" s="19"/>
      <c r="H18" s="19"/>
      <c r="I18" s="17">
        <v>1</v>
      </c>
      <c r="J18" s="17"/>
      <c r="K18" s="17"/>
      <c r="L18" s="20">
        <v>1</v>
      </c>
      <c r="M18" s="20"/>
      <c r="N18" s="20"/>
      <c r="O18" s="21">
        <v>3</v>
      </c>
      <c r="P18" s="50">
        <f>Bestellungen!$F18*8+Bestellungen!$G18*6+Bestellungen!$I18*8+Bestellungen!$J18*6+Bestellungen!$L18*15+Bestellungen!$M18*10+Bestellungen!$O18</f>
        <v>34</v>
      </c>
      <c r="Q18" s="17" t="s">
        <v>45</v>
      </c>
      <c r="R18" s="17" t="s">
        <v>45</v>
      </c>
      <c r="S18" s="22"/>
      <c r="T18" s="31"/>
      <c r="U18" s="34">
        <f>IF(Bestellungen!$Q18="Ja",Bestellungen!$P18,0)</f>
        <v>34</v>
      </c>
      <c r="V18" s="62">
        <f>IF(Bestellungen!$R18="Ja",Tabelle1[[#This Row],[RD bestellt]],0)</f>
        <v>1</v>
      </c>
      <c r="W18">
        <f>Tabelle1[[#This Row],[einzel]]+Tabelle1[[#This Row],[Klasse]]+Tabelle1[[#This Row],[gratis]]</f>
        <v>1</v>
      </c>
    </row>
    <row r="19" spans="1:31" x14ac:dyDescent="0.25">
      <c r="A19" s="81" t="s">
        <v>106</v>
      </c>
      <c r="B19" t="s">
        <v>107</v>
      </c>
      <c r="C19" s="23" t="s">
        <v>108</v>
      </c>
      <c r="D19" s="24" t="s">
        <v>81</v>
      </c>
      <c r="E19" s="24" t="s">
        <v>109</v>
      </c>
      <c r="F19" s="19">
        <v>1</v>
      </c>
      <c r="G19" s="19"/>
      <c r="H19" s="19"/>
      <c r="I19" s="23">
        <v>1</v>
      </c>
      <c r="J19" s="23"/>
      <c r="K19" s="23"/>
      <c r="L19" s="20">
        <v>1</v>
      </c>
      <c r="M19" s="20"/>
      <c r="N19" s="20"/>
      <c r="O19" s="25">
        <v>3</v>
      </c>
      <c r="P19" s="50">
        <f>Bestellungen!$F19*8+Bestellungen!$G19*6+Bestellungen!$I19*8+Bestellungen!$J19*6+Bestellungen!$L19*15+Bestellungen!$M19*10+Bestellungen!$O19</f>
        <v>34</v>
      </c>
      <c r="Q19" s="23" t="s">
        <v>45</v>
      </c>
      <c r="R19" s="23" t="s">
        <v>45</v>
      </c>
      <c r="S19" s="26"/>
      <c r="T19" s="32"/>
      <c r="U19" s="34">
        <f>IF(Bestellungen!$Q19="Ja",Bestellungen!$P19,0)</f>
        <v>34</v>
      </c>
      <c r="V19" s="62">
        <f>IF(Bestellungen!$R19="Ja",Tabelle1[[#This Row],[RD bestellt]],0)</f>
        <v>1</v>
      </c>
      <c r="W19">
        <f>Tabelle1[[#This Row],[einzel]]+Tabelle1[[#This Row],[Klasse]]+Tabelle1[[#This Row],[gratis]]</f>
        <v>1</v>
      </c>
    </row>
    <row r="20" spans="1:31" x14ac:dyDescent="0.25">
      <c r="A20" s="81" t="s">
        <v>110</v>
      </c>
      <c r="B20" s="17" t="s">
        <v>111</v>
      </c>
      <c r="C20" s="17" t="s">
        <v>112</v>
      </c>
      <c r="D20" s="18" t="s">
        <v>113</v>
      </c>
      <c r="E20" s="18"/>
      <c r="F20" s="19">
        <v>1</v>
      </c>
      <c r="G20" s="19"/>
      <c r="H20" s="19"/>
      <c r="I20" s="17"/>
      <c r="J20" s="17"/>
      <c r="K20" s="17"/>
      <c r="L20" s="20"/>
      <c r="M20" s="20"/>
      <c r="N20" s="20"/>
      <c r="O20" s="21">
        <v>3</v>
      </c>
      <c r="P20" s="50">
        <f>Bestellungen!$F20*8+Bestellungen!$G20*6+Bestellungen!$I20*8+Bestellungen!$J20*6+Bestellungen!$L20*15+Bestellungen!$M20*10+Bestellungen!$O20</f>
        <v>11</v>
      </c>
      <c r="Q20" s="17" t="s">
        <v>30</v>
      </c>
      <c r="R20" s="17" t="s">
        <v>30</v>
      </c>
      <c r="S20" s="22"/>
      <c r="T20" s="33"/>
      <c r="U20" s="34">
        <f>IF(Bestellungen!$Q20="Ja",Bestellungen!$P20,0)</f>
        <v>0</v>
      </c>
      <c r="V20" s="62">
        <f>IF(Bestellungen!$R20="Ja",Tabelle1[[#This Row],[RD bestellt]],0)</f>
        <v>0</v>
      </c>
      <c r="W20">
        <f>Tabelle1[[#This Row],[einzel]]+Tabelle1[[#This Row],[Klasse]]+Tabelle1[[#This Row],[gratis]]</f>
        <v>1</v>
      </c>
    </row>
    <row r="21" spans="1:31" s="87" customFormat="1" x14ac:dyDescent="0.25">
      <c r="A21" s="86" t="s">
        <v>101</v>
      </c>
      <c r="B21" s="90" t="s">
        <v>115</v>
      </c>
      <c r="C21" s="90" t="s">
        <v>116</v>
      </c>
      <c r="D21" s="97" t="s">
        <v>117</v>
      </c>
      <c r="E21" s="97" t="s">
        <v>118</v>
      </c>
      <c r="F21" s="90"/>
      <c r="G21" s="90">
        <v>25</v>
      </c>
      <c r="H21" s="90"/>
      <c r="L21" s="90"/>
      <c r="M21" s="90"/>
      <c r="N21" s="90">
        <v>1</v>
      </c>
      <c r="O21" s="98">
        <v>10</v>
      </c>
      <c r="P21" s="91">
        <f>Bestellungen!$F21*8+Bestellungen!$G21*6+Bestellungen!$I21*8+Bestellungen!$J21*6+Bestellungen!$L21*15+Bestellungen!$M21*10+Bestellungen!$O21</f>
        <v>160</v>
      </c>
      <c r="Q21" s="99" t="s">
        <v>30</v>
      </c>
      <c r="R21" s="88" t="s">
        <v>45</v>
      </c>
      <c r="S21" s="92" t="s">
        <v>100</v>
      </c>
      <c r="T21" s="100"/>
      <c r="U21" s="94">
        <f>IF(Bestellungen!$Q21="Ja",Bestellungen!$P21,0)</f>
        <v>0</v>
      </c>
      <c r="V21" s="95">
        <f>IF(Bestellungen!$R21="Ja",Tabelle1[[#This Row],[RD bestellt]],0)</f>
        <v>25</v>
      </c>
      <c r="W21" s="87">
        <f>Tabelle1[[#This Row],[einzel]]+Tabelle1[[#This Row],[Klasse]]+Tabelle1[[#This Row],[gratis]]</f>
        <v>25</v>
      </c>
    </row>
    <row r="22" spans="1:31" x14ac:dyDescent="0.25">
      <c r="A22" s="81" t="s">
        <v>119</v>
      </c>
      <c r="B22" t="s">
        <v>120</v>
      </c>
      <c r="C22" t="s">
        <v>121</v>
      </c>
      <c r="D22" s="96" t="s">
        <v>122</v>
      </c>
      <c r="E22" t="s">
        <v>123</v>
      </c>
      <c r="F22" s="19"/>
      <c r="G22" s="19"/>
      <c r="H22" s="19"/>
      <c r="L22" s="20">
        <v>1</v>
      </c>
      <c r="M22" s="20"/>
      <c r="N22" s="20"/>
      <c r="O22" s="1">
        <v>3</v>
      </c>
      <c r="P22" s="50">
        <f>Bestellungen!$F22*8+Bestellungen!$G22*6+Bestellungen!$I22*8+Bestellungen!$J22*6+Bestellungen!$L22*15+Bestellungen!$M22*10+Bestellungen!$O22</f>
        <v>18</v>
      </c>
      <c r="Q22" s="27" t="s">
        <v>45</v>
      </c>
      <c r="R22" s="23" t="s">
        <v>45</v>
      </c>
      <c r="T22" s="51"/>
      <c r="U22" s="34">
        <f>IF(Bestellungen!$Q22="Ja",Bestellungen!$P22,0)</f>
        <v>18</v>
      </c>
      <c r="V22" s="62">
        <f>IF(Bestellungen!$R22="Ja",Tabelle1[[#This Row],[RD bestellt]],0)</f>
        <v>0</v>
      </c>
      <c r="W22">
        <f>Tabelle1[[#This Row],[einzel]]+Tabelle1[[#This Row],[Klasse]]+Tabelle1[[#This Row],[gratis]]</f>
        <v>0</v>
      </c>
    </row>
    <row r="23" spans="1:31" x14ac:dyDescent="0.25">
      <c r="A23" s="81" t="s">
        <v>129</v>
      </c>
      <c r="B23" t="s">
        <v>125</v>
      </c>
      <c r="C23" t="s">
        <v>126</v>
      </c>
      <c r="D23" t="s">
        <v>127</v>
      </c>
      <c r="E23" t="s">
        <v>128</v>
      </c>
      <c r="F23" s="19"/>
      <c r="G23" s="19"/>
      <c r="H23" s="19"/>
      <c r="I23">
        <v>1</v>
      </c>
      <c r="L23" s="20">
        <v>1</v>
      </c>
      <c r="M23" s="20"/>
      <c r="N23" s="20"/>
      <c r="O23" s="1">
        <v>3</v>
      </c>
      <c r="P23" s="50">
        <f>Bestellungen!$F23*8+Bestellungen!$G23*6+Bestellungen!$I23*8+Bestellungen!$J23*6+Bestellungen!$L23*15+Bestellungen!$M23*10+Bestellungen!$O23</f>
        <v>26</v>
      </c>
      <c r="Q23" s="27" t="s">
        <v>45</v>
      </c>
      <c r="R23" s="23" t="s">
        <v>45</v>
      </c>
      <c r="T23" s="54"/>
      <c r="U23" s="34">
        <f>IF(Bestellungen!$Q23="Ja",Bestellungen!$P23,0)</f>
        <v>26</v>
      </c>
      <c r="V23" s="62">
        <f>IF(Bestellungen!$R23="Ja",Tabelle1[[#This Row],[RD bestellt]],0)</f>
        <v>0</v>
      </c>
      <c r="W23">
        <f>Tabelle1[[#This Row],[einzel]]+Tabelle1[[#This Row],[Klasse]]+Tabelle1[[#This Row],[gratis]]</f>
        <v>0</v>
      </c>
    </row>
    <row r="24" spans="1:31" s="106" customFormat="1" ht="15.75" x14ac:dyDescent="0.25">
      <c r="A24" s="101" t="s">
        <v>124</v>
      </c>
      <c r="B24" s="102" t="s">
        <v>130</v>
      </c>
      <c r="C24" s="103" t="s">
        <v>131</v>
      </c>
      <c r="D24" s="104" t="s">
        <v>132</v>
      </c>
      <c r="E24" s="103" t="s">
        <v>133</v>
      </c>
      <c r="F24" s="105"/>
      <c r="G24" s="105"/>
      <c r="H24" s="105"/>
      <c r="L24" s="105"/>
      <c r="M24" s="105">
        <v>33</v>
      </c>
      <c r="N24" s="105">
        <v>1</v>
      </c>
      <c r="O24" s="107">
        <v>15</v>
      </c>
      <c r="P24" s="108">
        <f>Bestellungen!$F24*8+Bestellungen!$G24*6+Bestellungen!$I24*8+Bestellungen!$J24*6+Bestellungen!$L24*15+Bestellungen!$M24*10+Bestellungen!$O24</f>
        <v>345</v>
      </c>
      <c r="Q24" s="109" t="s">
        <v>30</v>
      </c>
      <c r="R24" s="110" t="s">
        <v>45</v>
      </c>
      <c r="S24" s="106" t="s">
        <v>100</v>
      </c>
      <c r="U24" s="111">
        <f>IF(Bestellungen!$Q24="Ja",Bestellungen!$P24,0)</f>
        <v>0</v>
      </c>
      <c r="V24" s="112">
        <f>IF(Bestellungen!$R24="Ja",Tabelle1[[#This Row],[RD bestellt]],0)</f>
        <v>0</v>
      </c>
      <c r="W24" s="106">
        <f>Tabelle1[[#This Row],[einzel]]+Tabelle1[[#This Row],[Klasse]]+Tabelle1[[#This Row],[gratis]]</f>
        <v>0</v>
      </c>
    </row>
    <row r="25" spans="1:31" s="43" customFormat="1" x14ac:dyDescent="0.25">
      <c r="A25" s="81" t="s">
        <v>139</v>
      </c>
      <c r="B25" s="17" t="s">
        <v>135</v>
      </c>
      <c r="C25" s="60" t="s">
        <v>136</v>
      </c>
      <c r="D25" s="60" t="s">
        <v>137</v>
      </c>
      <c r="E25" s="60" t="s">
        <v>138</v>
      </c>
      <c r="F25" s="19">
        <v>1</v>
      </c>
      <c r="G25" s="19"/>
      <c r="H25" s="19"/>
      <c r="I25">
        <v>1</v>
      </c>
      <c r="J25"/>
      <c r="K25"/>
      <c r="L25" s="20">
        <v>1</v>
      </c>
      <c r="M25" s="20"/>
      <c r="N25" s="20"/>
      <c r="O25" s="48">
        <v>3</v>
      </c>
      <c r="P25" s="50">
        <f>Bestellungen!$F25*8+Bestellungen!$G25*6+Bestellungen!$I25*8+Bestellungen!$J25*6+Bestellungen!$L25*15+Bestellungen!$M25*10+Bestellungen!$O25</f>
        <v>34</v>
      </c>
      <c r="Q25" s="27" t="s">
        <v>45</v>
      </c>
      <c r="R25" s="23" t="s">
        <v>45</v>
      </c>
      <c r="S25"/>
      <c r="T25" s="54"/>
      <c r="U25" s="34">
        <f>IF(Bestellungen!$Q25="Ja",Bestellungen!$P25,0)</f>
        <v>34</v>
      </c>
      <c r="V25" s="62">
        <f>IF(Bestellungen!$R25="Ja",Tabelle1[[#This Row],[RD bestellt]],0)</f>
        <v>1</v>
      </c>
      <c r="W25">
        <f>Tabelle1[[#This Row],[einzel]]+Tabelle1[[#This Row],[Klasse]]+Tabelle1[[#This Row],[gratis]]</f>
        <v>1</v>
      </c>
      <c r="X25"/>
      <c r="Y25"/>
      <c r="Z25"/>
      <c r="AA25"/>
      <c r="AB25"/>
      <c r="AC25"/>
      <c r="AD25"/>
      <c r="AE25"/>
    </row>
    <row r="26" spans="1:31" s="106" customFormat="1" x14ac:dyDescent="0.25">
      <c r="A26" s="101" t="s">
        <v>134</v>
      </c>
      <c r="B26" s="106" t="s">
        <v>140</v>
      </c>
      <c r="C26" s="106" t="s">
        <v>141</v>
      </c>
      <c r="D26" s="106" t="s">
        <v>142</v>
      </c>
      <c r="E26" s="106" t="s">
        <v>143</v>
      </c>
      <c r="F26" s="113">
        <v>1</v>
      </c>
      <c r="G26" s="113"/>
      <c r="H26" s="113"/>
      <c r="I26" s="106">
        <v>1</v>
      </c>
      <c r="L26" s="113"/>
      <c r="M26" s="113">
        <v>52</v>
      </c>
      <c r="N26" s="113"/>
      <c r="O26" s="107">
        <v>20</v>
      </c>
      <c r="P26" s="108">
        <f>Bestellungen!$F26*8+Bestellungen!$G26*6+Bestellungen!$I26*8+Bestellungen!$J26*6+Bestellungen!$L26*15+Bestellungen!$M26*10+Bestellungen!$O26</f>
        <v>556</v>
      </c>
      <c r="Q26" s="109" t="s">
        <v>30</v>
      </c>
      <c r="R26" s="110" t="s">
        <v>45</v>
      </c>
      <c r="S26" s="106" t="s">
        <v>100</v>
      </c>
      <c r="T26" s="114"/>
      <c r="U26" s="111">
        <f>IF(Bestellungen!$Q26="Ja",Bestellungen!$P26,0)</f>
        <v>0</v>
      </c>
      <c r="V26" s="112">
        <f>IF(Bestellungen!$R26="Ja",Tabelle1[[#This Row],[RD bestellt]],0)</f>
        <v>1</v>
      </c>
      <c r="W26" s="106">
        <f>Tabelle1[[#This Row],[einzel]]+Tabelle1[[#This Row],[Klasse]]+Tabelle1[[#This Row],[gratis]]</f>
        <v>1</v>
      </c>
    </row>
    <row r="27" spans="1:31" s="106" customFormat="1" x14ac:dyDescent="0.25">
      <c r="A27" s="101" t="s">
        <v>144</v>
      </c>
      <c r="B27" s="106" t="s">
        <v>306</v>
      </c>
      <c r="C27" s="106" t="s">
        <v>307</v>
      </c>
      <c r="D27" s="106" t="s">
        <v>308</v>
      </c>
      <c r="E27" s="106" t="s">
        <v>309</v>
      </c>
      <c r="F27" s="113"/>
      <c r="G27" s="113">
        <v>85</v>
      </c>
      <c r="H27" s="113">
        <v>4</v>
      </c>
      <c r="J27" s="106">
        <v>40</v>
      </c>
      <c r="L27" s="113"/>
      <c r="M27" s="113"/>
      <c r="N27" s="113"/>
      <c r="O27" s="107">
        <v>25</v>
      </c>
      <c r="P27" s="108">
        <f>Bestellungen!$F27*8+Bestellungen!$G27*6+Bestellungen!$I27*8+Bestellungen!$J27*6+Bestellungen!$L27*15+Bestellungen!$M27*10+Bestellungen!$O27</f>
        <v>775</v>
      </c>
      <c r="Q27" s="109" t="s">
        <v>30</v>
      </c>
      <c r="R27" s="110" t="s">
        <v>45</v>
      </c>
      <c r="S27" s="106" t="s">
        <v>100</v>
      </c>
      <c r="T27" s="115"/>
      <c r="U27" s="111">
        <f>IF(Bestellungen!$Q27="Ja",Bestellungen!$P27,0)</f>
        <v>0</v>
      </c>
      <c r="V27" s="112">
        <f>IF(Bestellungen!$R27="Ja",Tabelle1[[#This Row],[RD bestellt]],0)</f>
        <v>89</v>
      </c>
      <c r="W27" s="106">
        <f>Tabelle1[[#This Row],[einzel]]+Tabelle1[[#This Row],[Klasse]]+Tabelle1[[#This Row],[gratis]]</f>
        <v>89</v>
      </c>
    </row>
    <row r="28" spans="1:31" x14ac:dyDescent="0.25">
      <c r="A28" s="101" t="s">
        <v>145</v>
      </c>
      <c r="B28" s="106" t="s">
        <v>311</v>
      </c>
      <c r="C28" s="106" t="s">
        <v>312</v>
      </c>
      <c r="D28" s="116" t="s">
        <v>310</v>
      </c>
      <c r="E28" s="116" t="s">
        <v>313</v>
      </c>
      <c r="F28" s="105"/>
      <c r="G28" s="105">
        <v>22</v>
      </c>
      <c r="H28" s="105"/>
      <c r="I28" s="106"/>
      <c r="J28" s="106"/>
      <c r="K28" s="106"/>
      <c r="L28" s="105"/>
      <c r="M28" s="105"/>
      <c r="N28" s="105"/>
      <c r="O28" s="107">
        <v>10</v>
      </c>
      <c r="P28" s="108">
        <f>Bestellungen!$F28*8+Bestellungen!$G28*6+Bestellungen!$I28*8+Bestellungen!$J28*6+Bestellungen!$L28*15+Bestellungen!$M28*10+Bestellungen!$O28</f>
        <v>142</v>
      </c>
      <c r="Q28" s="109" t="s">
        <v>30</v>
      </c>
      <c r="R28" s="110" t="s">
        <v>45</v>
      </c>
      <c r="S28" s="106" t="s">
        <v>100</v>
      </c>
      <c r="T28" s="106"/>
      <c r="U28" s="34">
        <f>IF(Bestellungen!$Q28="Ja",Bestellungen!$P28,0)</f>
        <v>0</v>
      </c>
      <c r="V28" s="62">
        <f>IF(Bestellungen!$R28="Ja",Tabelle1[[#This Row],[RD bestellt]],0)</f>
        <v>22</v>
      </c>
      <c r="W28">
        <f>Tabelle1[[#This Row],[einzel]]+Tabelle1[[#This Row],[Klasse]]+Tabelle1[[#This Row],[gratis]]</f>
        <v>22</v>
      </c>
    </row>
    <row r="29" spans="1:31" s="43" customFormat="1" x14ac:dyDescent="0.25">
      <c r="A29" s="81" t="s">
        <v>146</v>
      </c>
      <c r="B29" s="17" t="s">
        <v>314</v>
      </c>
      <c r="C29" s="17" t="s">
        <v>315</v>
      </c>
      <c r="D29" s="18"/>
      <c r="E29" s="18" t="s">
        <v>316</v>
      </c>
      <c r="F29" s="19">
        <v>1</v>
      </c>
      <c r="G29" s="19"/>
      <c r="H29" s="19"/>
      <c r="I29"/>
      <c r="J29"/>
      <c r="K29"/>
      <c r="L29" s="20"/>
      <c r="M29" s="20"/>
      <c r="N29" s="20"/>
      <c r="O29" s="48">
        <v>3</v>
      </c>
      <c r="P29" s="50">
        <f>Bestellungen!$F29*8+Bestellungen!$G29*6+Bestellungen!$I29*8+Bestellungen!$J29*6+Bestellungen!$L29*15+Bestellungen!$M29*10+Bestellungen!$O29</f>
        <v>11</v>
      </c>
      <c r="Q29" s="27" t="s">
        <v>30</v>
      </c>
      <c r="R29" s="23" t="s">
        <v>30</v>
      </c>
      <c r="S29"/>
      <c r="T29" s="54"/>
      <c r="U29" s="34">
        <f>IF(Bestellungen!$Q29="Ja",Bestellungen!$P29,0)</f>
        <v>0</v>
      </c>
      <c r="V29" s="62">
        <f>IF(Bestellungen!$R29="Ja",Tabelle1[[#This Row],[RD bestellt]],0)</f>
        <v>0</v>
      </c>
      <c r="W29">
        <f>Tabelle1[[#This Row],[einzel]]+Tabelle1[[#This Row],[Klasse]]+Tabelle1[[#This Row],[gratis]]</f>
        <v>1</v>
      </c>
      <c r="X29"/>
      <c r="Y29"/>
      <c r="Z29"/>
      <c r="AA29"/>
      <c r="AB29"/>
      <c r="AC29"/>
      <c r="AD29"/>
      <c r="AE29"/>
    </row>
    <row r="30" spans="1:31" x14ac:dyDescent="0.25">
      <c r="A30" s="81" t="s">
        <v>147</v>
      </c>
      <c r="B30" t="s">
        <v>318</v>
      </c>
      <c r="C30" t="s">
        <v>319</v>
      </c>
      <c r="D30" t="s">
        <v>317</v>
      </c>
      <c r="E30" s="117" t="s">
        <v>323</v>
      </c>
      <c r="F30" s="19"/>
      <c r="G30" s="19">
        <v>8</v>
      </c>
      <c r="H30" s="19"/>
      <c r="J30">
        <v>8</v>
      </c>
      <c r="L30" s="20"/>
      <c r="M30" s="20">
        <v>8</v>
      </c>
      <c r="N30" s="20"/>
      <c r="O30" s="1">
        <v>20</v>
      </c>
      <c r="P30" s="50">
        <f>Bestellungen!$F30*8+Bestellungen!$G30*6+Bestellungen!$I30*8+Bestellungen!$J30*6+Bestellungen!$L30*15+Bestellungen!$M30*10+Bestellungen!$O30</f>
        <v>196</v>
      </c>
      <c r="Q30" s="27" t="s">
        <v>30</v>
      </c>
      <c r="R30" s="23" t="s">
        <v>45</v>
      </c>
      <c r="S30" s="43" t="s">
        <v>324</v>
      </c>
      <c r="T30" s="51" t="s">
        <v>320</v>
      </c>
      <c r="U30" s="34">
        <f>IF(Bestellungen!$Q30="Ja",Bestellungen!$P30,0)</f>
        <v>0</v>
      </c>
      <c r="V30" s="62">
        <f>IF(Bestellungen!$R30="Ja",Tabelle1[[#This Row],[RD bestellt]],0)</f>
        <v>8</v>
      </c>
      <c r="W30">
        <f>Tabelle1[[#This Row],[einzel]]+Tabelle1[[#This Row],[Klasse]]+Tabelle1[[#This Row],[gratis]]</f>
        <v>8</v>
      </c>
    </row>
    <row r="31" spans="1:31" x14ac:dyDescent="0.25">
      <c r="A31" s="81" t="s">
        <v>148</v>
      </c>
      <c r="B31" t="s">
        <v>321</v>
      </c>
      <c r="C31" t="s">
        <v>322</v>
      </c>
      <c r="D31" t="s">
        <v>81</v>
      </c>
      <c r="E31" t="s">
        <v>81</v>
      </c>
      <c r="F31" s="19"/>
      <c r="G31" s="19"/>
      <c r="H31" s="19"/>
      <c r="I31">
        <v>1</v>
      </c>
      <c r="L31" s="20">
        <v>1</v>
      </c>
      <c r="M31" s="20"/>
      <c r="N31" s="20"/>
      <c r="O31" s="1">
        <v>3</v>
      </c>
      <c r="P31" s="50">
        <f>Bestellungen!$F31*8+Bestellungen!$G31*6+Bestellungen!$I31*8+Bestellungen!$J31*6+Bestellungen!$L31*15+Bestellungen!$M31*10+Bestellungen!$O31</f>
        <v>26</v>
      </c>
      <c r="Q31" s="27" t="s">
        <v>30</v>
      </c>
      <c r="R31" s="23" t="s">
        <v>30</v>
      </c>
      <c r="T31" s="54"/>
      <c r="U31" s="34">
        <f>IF(Bestellungen!$Q31="Ja",Bestellungen!$P31,0)</f>
        <v>0</v>
      </c>
      <c r="V31" s="62">
        <f>IF(Bestellungen!$R31="Ja",Tabelle1[[#This Row],[RD bestellt]],0)</f>
        <v>0</v>
      </c>
      <c r="W31">
        <f>Tabelle1[[#This Row],[einzel]]+Tabelle1[[#This Row],[Klasse]]+Tabelle1[[#This Row],[gratis]]</f>
        <v>0</v>
      </c>
    </row>
    <row r="32" spans="1:31" ht="15.75" x14ac:dyDescent="0.25">
      <c r="A32" s="81" t="s">
        <v>149</v>
      </c>
      <c r="B32" s="55"/>
      <c r="C32" s="56"/>
      <c r="D32" s="57"/>
      <c r="E32" s="56"/>
      <c r="F32" s="52"/>
      <c r="G32" s="52"/>
      <c r="H32" s="52"/>
      <c r="L32" s="53"/>
      <c r="M32" s="53"/>
      <c r="N32" s="53"/>
      <c r="P32" s="50">
        <f>Bestellungen!$F32*8+Bestellungen!$G32*6+Bestellungen!$I32*8+Bestellungen!$J32*6+Bestellungen!$L32*15+Bestellungen!$M32*10+Bestellungen!$O32</f>
        <v>0</v>
      </c>
      <c r="Q32" s="27"/>
      <c r="R32" s="23"/>
      <c r="U32" s="34">
        <f>IF(Bestellungen!$Q32="Ja",Bestellungen!$P32,0)</f>
        <v>0</v>
      </c>
      <c r="V32" s="62">
        <f>IF(Bestellungen!$R32="Ja",Tabelle1[[#This Row],[RD bestellt]],0)</f>
        <v>0</v>
      </c>
      <c r="W32">
        <f>Tabelle1[[#This Row],[einzel]]+Tabelle1[[#This Row],[Klasse]]+Tabelle1[[#This Row],[gratis]]</f>
        <v>0</v>
      </c>
    </row>
    <row r="33" spans="1:31" s="43" customFormat="1" x14ac:dyDescent="0.25">
      <c r="A33" s="81" t="s">
        <v>150</v>
      </c>
      <c r="B33" s="17"/>
      <c r="C33" s="17"/>
      <c r="D33" s="18"/>
      <c r="E33" s="18"/>
      <c r="F33" s="19"/>
      <c r="G33" s="19"/>
      <c r="H33" s="19"/>
      <c r="I33"/>
      <c r="J33"/>
      <c r="K33"/>
      <c r="L33" s="20"/>
      <c r="M33" s="20"/>
      <c r="N33" s="20"/>
      <c r="O33" s="48"/>
      <c r="P33" s="50">
        <f>Bestellungen!$F33*8+Bestellungen!$G33*6+Bestellungen!$I33*8+Bestellungen!$J33*6+Bestellungen!$L33*15+Bestellungen!$M33*10+Bestellungen!$O33</f>
        <v>0</v>
      </c>
      <c r="Q33" s="27"/>
      <c r="R33" s="23"/>
      <c r="S33"/>
      <c r="T33" s="54"/>
      <c r="U33" s="34">
        <f>IF(Bestellungen!$Q33="Ja",Bestellungen!$P33,0)</f>
        <v>0</v>
      </c>
      <c r="V33" s="62">
        <f>IF(Bestellungen!$R33="Ja",Tabelle1[[#This Row],[RD bestellt]],0)</f>
        <v>0</v>
      </c>
      <c r="W33">
        <f>Tabelle1[[#This Row],[einzel]]+Tabelle1[[#This Row],[Klasse]]+Tabelle1[[#This Row],[gratis]]</f>
        <v>0</v>
      </c>
      <c r="X33"/>
      <c r="Y33"/>
      <c r="Z33"/>
      <c r="AA33"/>
      <c r="AB33"/>
      <c r="AC33"/>
      <c r="AD33"/>
      <c r="AE33"/>
    </row>
    <row r="34" spans="1:31" x14ac:dyDescent="0.25">
      <c r="A34" s="81" t="s">
        <v>151</v>
      </c>
      <c r="E34" s="51"/>
      <c r="F34" s="19"/>
      <c r="G34" s="19"/>
      <c r="H34" s="19"/>
      <c r="L34" s="20"/>
      <c r="M34" s="20"/>
      <c r="N34" s="20"/>
      <c r="P34" s="50">
        <f>Bestellungen!$F34*8+Bestellungen!$G34*6+Bestellungen!$I34*8+Bestellungen!$J34*6+Bestellungen!$L34*15+Bestellungen!$M34*10+Bestellungen!$O34</f>
        <v>0</v>
      </c>
      <c r="Q34" s="27"/>
      <c r="R34" s="23"/>
      <c r="T34" s="51"/>
      <c r="U34" s="34">
        <f>IF(Bestellungen!$Q34="Ja",Bestellungen!$P34,0)</f>
        <v>0</v>
      </c>
      <c r="V34" s="62">
        <f>IF(Bestellungen!$R34="Ja",Tabelle1[[#This Row],[RD bestellt]],0)</f>
        <v>0</v>
      </c>
      <c r="W34">
        <f>Tabelle1[[#This Row],[einzel]]+Tabelle1[[#This Row],[Klasse]]+Tabelle1[[#This Row],[gratis]]</f>
        <v>0</v>
      </c>
    </row>
    <row r="35" spans="1:31" x14ac:dyDescent="0.25">
      <c r="A35" s="81" t="s">
        <v>152</v>
      </c>
      <c r="F35" s="19"/>
      <c r="G35" s="19"/>
      <c r="H35" s="19"/>
      <c r="L35" s="20"/>
      <c r="M35" s="20"/>
      <c r="N35" s="20"/>
      <c r="P35" s="50"/>
      <c r="Q35" s="27"/>
      <c r="R35" s="23"/>
      <c r="T35" s="54"/>
      <c r="U35" s="34">
        <f>IF(Bestellungen!$Q35="Ja",Bestellungen!$P35,0)</f>
        <v>0</v>
      </c>
      <c r="V35" s="62">
        <f>IF(Bestellungen!$R35="Ja",Tabelle1[[#This Row],[RD bestellt]],0)</f>
        <v>0</v>
      </c>
      <c r="W35">
        <f>Tabelle1[[#This Row],[einzel]]+Tabelle1[[#This Row],[Klasse]]+Tabelle1[[#This Row],[gratis]]</f>
        <v>0</v>
      </c>
    </row>
    <row r="36" spans="1:31" s="43" customFormat="1" x14ac:dyDescent="0.25">
      <c r="A36" s="81" t="s">
        <v>153</v>
      </c>
      <c r="B36"/>
      <c r="C36"/>
      <c r="D36"/>
      <c r="E36"/>
      <c r="F36" s="19"/>
      <c r="G36" s="19"/>
      <c r="H36" s="19"/>
      <c r="I36"/>
      <c r="J36"/>
      <c r="K36"/>
      <c r="L36" s="20"/>
      <c r="M36" s="20"/>
      <c r="N36" s="20"/>
      <c r="O36" s="48"/>
      <c r="P36" s="49"/>
      <c r="Q36" s="27"/>
      <c r="R36" s="23"/>
      <c r="S36"/>
      <c r="T36" s="17"/>
      <c r="U36" s="34">
        <f>IF(Bestellungen!$Q36="Ja",Bestellungen!$P36,0)</f>
        <v>0</v>
      </c>
      <c r="V36" s="62">
        <f>IF(Bestellungen!$R36="Ja",Tabelle1[[#This Row],[RD bestellt]],0)</f>
        <v>0</v>
      </c>
      <c r="W36">
        <f>Tabelle1[[#This Row],[einzel]]+Tabelle1[[#This Row],[Klasse]]+Tabelle1[[#This Row],[gratis]]</f>
        <v>0</v>
      </c>
      <c r="X36"/>
      <c r="Y36"/>
      <c r="Z36"/>
      <c r="AA36"/>
      <c r="AB36"/>
      <c r="AC36"/>
      <c r="AD36"/>
      <c r="AE36"/>
    </row>
    <row r="37" spans="1:31" s="43" customFormat="1" x14ac:dyDescent="0.25">
      <c r="A37" s="81" t="s">
        <v>154</v>
      </c>
      <c r="B37" s="17"/>
      <c r="C37" s="17"/>
      <c r="D37" s="18"/>
      <c r="E37" s="18"/>
      <c r="F37" s="19"/>
      <c r="G37" s="19"/>
      <c r="H37" s="19"/>
      <c r="I37"/>
      <c r="J37"/>
      <c r="K37"/>
      <c r="L37" s="20"/>
      <c r="M37" s="20"/>
      <c r="N37" s="20"/>
      <c r="O37" s="48"/>
      <c r="P37" s="50"/>
      <c r="Q37" s="27"/>
      <c r="R37" s="23"/>
      <c r="S37"/>
      <c r="T37" s="54"/>
      <c r="U37" s="34">
        <f>IF(Bestellungen!$Q37="Ja",Bestellungen!$P37,0)</f>
        <v>0</v>
      </c>
      <c r="V37" s="62">
        <f>IF(Bestellungen!$R37="Ja",Tabelle1[[#This Row],[RD bestellt]],0)</f>
        <v>0</v>
      </c>
      <c r="W37">
        <f>Tabelle1[[#This Row],[einzel]]+Tabelle1[[#This Row],[Klasse]]+Tabelle1[[#This Row],[gratis]]</f>
        <v>0</v>
      </c>
      <c r="X37"/>
      <c r="Y37"/>
      <c r="Z37"/>
      <c r="AA37"/>
      <c r="AB37"/>
      <c r="AC37"/>
      <c r="AD37"/>
      <c r="AE37"/>
    </row>
    <row r="38" spans="1:31" x14ac:dyDescent="0.25">
      <c r="A38" s="81" t="s">
        <v>155</v>
      </c>
      <c r="E38" s="51"/>
      <c r="F38" s="19"/>
      <c r="G38" s="19"/>
      <c r="H38" s="19"/>
      <c r="L38" s="20"/>
      <c r="M38" s="20"/>
      <c r="N38" s="20"/>
      <c r="P38" s="50"/>
      <c r="Q38" s="27"/>
      <c r="R38" s="23"/>
      <c r="T38" s="51"/>
      <c r="U38" s="34">
        <f>IF(Bestellungen!$Q38="Ja",Bestellungen!$P38,0)</f>
        <v>0</v>
      </c>
      <c r="V38" s="62">
        <f>IF(Bestellungen!$R38="Ja",Tabelle1[[#This Row],[RD bestellt]],0)</f>
        <v>0</v>
      </c>
      <c r="W38">
        <f>Tabelle1[[#This Row],[einzel]]+Tabelle1[[#This Row],[Klasse]]+Tabelle1[[#This Row],[gratis]]</f>
        <v>0</v>
      </c>
    </row>
    <row r="39" spans="1:31" x14ac:dyDescent="0.25">
      <c r="A39" s="81" t="s">
        <v>156</v>
      </c>
      <c r="F39" s="19"/>
      <c r="G39" s="19"/>
      <c r="H39" s="19"/>
      <c r="L39" s="20"/>
      <c r="M39" s="20"/>
      <c r="N39" s="20"/>
      <c r="P39" s="50"/>
      <c r="Q39" s="27"/>
      <c r="R39" s="23"/>
      <c r="T39" s="54"/>
      <c r="U39" s="34">
        <f>IF(Bestellungen!$Q39="Ja",Bestellungen!$P39,0)</f>
        <v>0</v>
      </c>
      <c r="V39" s="62">
        <f>IF(Bestellungen!$R39="Ja",Tabelle1[[#This Row],[RD bestellt]],0)</f>
        <v>0</v>
      </c>
      <c r="W39">
        <f>Tabelle1[[#This Row],[einzel]]+Tabelle1[[#This Row],[Klasse]]+Tabelle1[[#This Row],[gratis]]</f>
        <v>0</v>
      </c>
    </row>
    <row r="40" spans="1:31" ht="15.75" x14ac:dyDescent="0.25">
      <c r="A40" s="81" t="s">
        <v>157</v>
      </c>
      <c r="B40" s="55"/>
      <c r="C40" s="56"/>
      <c r="D40" s="57"/>
      <c r="E40" s="56"/>
      <c r="F40" s="52"/>
      <c r="G40" s="52"/>
      <c r="H40" s="52"/>
      <c r="L40" s="53"/>
      <c r="M40" s="53"/>
      <c r="N40" s="53"/>
      <c r="P40" s="50"/>
      <c r="Q40" s="27"/>
      <c r="R40" s="23"/>
      <c r="U40" s="34">
        <f>IF(Bestellungen!$Q40="Ja",Bestellungen!$P40,0)</f>
        <v>0</v>
      </c>
      <c r="V40" s="62">
        <f>IF(Bestellungen!$R40="Ja",Tabelle1[[#This Row],[RD bestellt]],0)</f>
        <v>0</v>
      </c>
      <c r="W40">
        <f>Tabelle1[[#This Row],[einzel]]+Tabelle1[[#This Row],[Klasse]]+Tabelle1[[#This Row],[gratis]]</f>
        <v>0</v>
      </c>
    </row>
    <row r="41" spans="1:31" x14ac:dyDescent="0.25">
      <c r="A41" s="81" t="s">
        <v>158</v>
      </c>
      <c r="B41" s="17"/>
      <c r="D41" s="18"/>
      <c r="E41" s="18"/>
      <c r="F41" s="52"/>
      <c r="G41" s="52"/>
      <c r="H41" s="52"/>
      <c r="L41" s="53"/>
      <c r="M41" s="53"/>
      <c r="N41" s="53"/>
      <c r="P41" s="50"/>
      <c r="Q41" s="27"/>
      <c r="R41" s="23"/>
      <c r="U41" s="34">
        <f>IF(Bestellungen!$Q41="Ja",Bestellungen!$P41,0)</f>
        <v>0</v>
      </c>
      <c r="V41" s="62">
        <f>IF(Bestellungen!$R41="Ja",Tabelle1[[#This Row],[RD bestellt]],0)</f>
        <v>0</v>
      </c>
      <c r="W41">
        <f>Tabelle1[[#This Row],[einzel]]+Tabelle1[[#This Row],[Klasse]]+Tabelle1[[#This Row],[gratis]]</f>
        <v>0</v>
      </c>
    </row>
    <row r="42" spans="1:31" x14ac:dyDescent="0.25">
      <c r="A42" s="81" t="s">
        <v>159</v>
      </c>
      <c r="F42" s="52"/>
      <c r="G42" s="52"/>
      <c r="H42" s="52"/>
      <c r="L42" s="53"/>
      <c r="M42" s="53"/>
      <c r="N42" s="53"/>
      <c r="P42" s="50"/>
      <c r="Q42" s="27"/>
      <c r="R42" s="23"/>
      <c r="U42" s="34">
        <f>IF(Bestellungen!$Q42="Ja",Bestellungen!$P42,0)</f>
        <v>0</v>
      </c>
      <c r="V42" s="62">
        <f>IF(Bestellungen!$R42="Ja",Tabelle1[[#This Row],[RD bestellt]],0)</f>
        <v>0</v>
      </c>
      <c r="W42">
        <f>Tabelle1[[#This Row],[einzel]]+Tabelle1[[#This Row],[Klasse]]+Tabelle1[[#This Row],[gratis]]</f>
        <v>0</v>
      </c>
    </row>
    <row r="43" spans="1:31" x14ac:dyDescent="0.25">
      <c r="A43" s="81" t="s">
        <v>160</v>
      </c>
      <c r="E43" s="58"/>
      <c r="F43" s="52"/>
      <c r="G43" s="52"/>
      <c r="H43" s="52"/>
      <c r="L43" s="53"/>
      <c r="M43" s="53"/>
      <c r="N43" s="53"/>
      <c r="P43" s="50"/>
      <c r="Q43" s="27"/>
      <c r="R43" s="23"/>
      <c r="U43" s="34">
        <f>IF(Bestellungen!$Q43="Ja",Bestellungen!$P43,0)</f>
        <v>0</v>
      </c>
      <c r="V43" s="62">
        <f>IF(Bestellungen!$R43="Ja",Tabelle1[[#This Row],[RD bestellt]],0)</f>
        <v>0</v>
      </c>
      <c r="W43">
        <f>Tabelle1[[#This Row],[einzel]]+Tabelle1[[#This Row],[Klasse]]+Tabelle1[[#This Row],[gratis]]</f>
        <v>0</v>
      </c>
    </row>
    <row r="44" spans="1:31" x14ac:dyDescent="0.25">
      <c r="A44" s="81" t="s">
        <v>161</v>
      </c>
      <c r="F44" s="52"/>
      <c r="G44" s="52"/>
      <c r="H44" s="52"/>
      <c r="L44" s="53"/>
      <c r="M44" s="53"/>
      <c r="N44" s="53"/>
      <c r="P44" s="50"/>
      <c r="Q44" s="27"/>
      <c r="R44" s="23"/>
      <c r="U44" s="34">
        <f>IF(Bestellungen!$Q44="Ja",Bestellungen!$P44,0)</f>
        <v>0</v>
      </c>
      <c r="V44" s="62">
        <f>IF(Bestellungen!$R44="Ja",Tabelle1[[#This Row],[RD bestellt]],0)</f>
        <v>0</v>
      </c>
      <c r="W44">
        <f>Tabelle1[[#This Row],[einzel]]+Tabelle1[[#This Row],[Klasse]]+Tabelle1[[#This Row],[gratis]]</f>
        <v>0</v>
      </c>
    </row>
    <row r="45" spans="1:31" x14ac:dyDescent="0.25">
      <c r="A45" s="81" t="s">
        <v>162</v>
      </c>
      <c r="F45" s="19"/>
      <c r="G45" s="19"/>
      <c r="H45" s="19"/>
      <c r="L45" s="20"/>
      <c r="M45" s="20"/>
      <c r="N45" s="20"/>
      <c r="P45" s="50"/>
      <c r="Q45" s="27"/>
      <c r="R45" s="59"/>
      <c r="U45" s="34">
        <f>IF(Bestellungen!$Q45="Ja",Bestellungen!$P45,0)</f>
        <v>0</v>
      </c>
      <c r="V45" s="62">
        <f>IF(Bestellungen!$R45="Ja",Tabelle1[[#This Row],[RD bestellt]],0)</f>
        <v>0</v>
      </c>
      <c r="W45">
        <f>Tabelle1[[#This Row],[einzel]]+Tabelle1[[#This Row],[Klasse]]+Tabelle1[[#This Row],[gratis]]</f>
        <v>0</v>
      </c>
    </row>
    <row r="46" spans="1:31" x14ac:dyDescent="0.25">
      <c r="A46" s="81" t="s">
        <v>163</v>
      </c>
      <c r="F46" s="19"/>
      <c r="G46" s="19"/>
      <c r="H46" s="19"/>
      <c r="L46" s="20"/>
      <c r="M46" s="20"/>
      <c r="N46" s="20"/>
      <c r="P46" s="50"/>
      <c r="Q46" s="27"/>
      <c r="R46" s="59"/>
      <c r="U46" s="34">
        <f>IF(Bestellungen!$Q46="Ja",Bestellungen!$P46,0)</f>
        <v>0</v>
      </c>
      <c r="V46" s="62">
        <f>IF(Bestellungen!$R46="Ja",Tabelle1[[#This Row],[RD bestellt]],0)</f>
        <v>0</v>
      </c>
      <c r="W46">
        <f>Tabelle1[[#This Row],[einzel]]+Tabelle1[[#This Row],[Klasse]]+Tabelle1[[#This Row],[gratis]]</f>
        <v>0</v>
      </c>
    </row>
    <row r="47" spans="1:31" x14ac:dyDescent="0.25">
      <c r="A47" s="81" t="s">
        <v>164</v>
      </c>
      <c r="E47" s="60"/>
      <c r="F47" s="19"/>
      <c r="G47" s="19"/>
      <c r="H47" s="19"/>
      <c r="L47" s="20"/>
      <c r="M47" s="20"/>
      <c r="N47" s="20"/>
      <c r="P47" s="50"/>
      <c r="Q47" s="27"/>
      <c r="R47" s="59"/>
      <c r="U47" s="34">
        <f>IF(Bestellungen!$Q47="Ja",Bestellungen!$P47,0)</f>
        <v>0</v>
      </c>
      <c r="V47" s="62">
        <f>IF(Bestellungen!$R47="Ja",Tabelle1[[#This Row],[RD bestellt]],0)</f>
        <v>0</v>
      </c>
      <c r="W47">
        <f>Tabelle1[[#This Row],[einzel]]+Tabelle1[[#This Row],[Klasse]]+Tabelle1[[#This Row],[gratis]]</f>
        <v>0</v>
      </c>
    </row>
    <row r="48" spans="1:31" x14ac:dyDescent="0.25">
      <c r="A48" s="81" t="s">
        <v>165</v>
      </c>
      <c r="F48" s="19"/>
      <c r="G48" s="19"/>
      <c r="H48" s="19"/>
      <c r="L48" s="20"/>
      <c r="M48" s="20"/>
      <c r="N48" s="20"/>
      <c r="P48" s="50"/>
      <c r="Q48" s="27"/>
      <c r="R48" s="59"/>
      <c r="U48" s="34">
        <f>IF(Bestellungen!$Q48="Ja",Bestellungen!$P48,0)</f>
        <v>0</v>
      </c>
      <c r="V48" s="62">
        <f>IF(Bestellungen!$R48="Ja",Tabelle1[[#This Row],[RD bestellt]],0)</f>
        <v>0</v>
      </c>
      <c r="W48">
        <f>Tabelle1[[#This Row],[einzel]]+Tabelle1[[#This Row],[Klasse]]+Tabelle1[[#This Row],[gratis]]</f>
        <v>0</v>
      </c>
    </row>
    <row r="49" spans="1:23" x14ac:dyDescent="0.25">
      <c r="A49" s="81" t="s">
        <v>166</v>
      </c>
      <c r="F49" s="19"/>
      <c r="G49" s="19"/>
      <c r="H49" s="19"/>
      <c r="L49" s="20"/>
      <c r="M49" s="20"/>
      <c r="N49" s="20"/>
      <c r="P49" s="50"/>
      <c r="Q49" s="27"/>
      <c r="R49" s="59"/>
      <c r="U49" s="34">
        <f>IF(Bestellungen!$Q49="Ja",Bestellungen!$P49,0)</f>
        <v>0</v>
      </c>
      <c r="V49" s="62">
        <f>IF(Bestellungen!$R49="Ja",Tabelle1[[#This Row],[RD bestellt]],0)</f>
        <v>0</v>
      </c>
      <c r="W49">
        <f>Tabelle1[[#This Row],[einzel]]+Tabelle1[[#This Row],[Klasse]]+Tabelle1[[#This Row],[gratis]]</f>
        <v>0</v>
      </c>
    </row>
    <row r="50" spans="1:23" x14ac:dyDescent="0.25">
      <c r="A50" s="81" t="s">
        <v>167</v>
      </c>
      <c r="F50" s="19"/>
      <c r="G50" s="19"/>
      <c r="H50" s="19"/>
      <c r="L50" s="20"/>
      <c r="M50" s="20"/>
      <c r="N50" s="20"/>
      <c r="P50" s="50"/>
      <c r="Q50" s="27"/>
      <c r="R50" s="59"/>
      <c r="U50" s="34">
        <f>IF(Bestellungen!$Q50="Ja",Bestellungen!$P50,0)</f>
        <v>0</v>
      </c>
      <c r="V50" s="62">
        <f>IF(Bestellungen!$R50="Ja",Tabelle1[[#This Row],[RD bestellt]],0)</f>
        <v>0</v>
      </c>
      <c r="W50">
        <f>Tabelle1[[#This Row],[einzel]]+Tabelle1[[#This Row],[Klasse]]+Tabelle1[[#This Row],[gratis]]</f>
        <v>0</v>
      </c>
    </row>
    <row r="51" spans="1:23" x14ac:dyDescent="0.25">
      <c r="A51" s="81" t="s">
        <v>168</v>
      </c>
      <c r="F51" s="19"/>
      <c r="G51" s="19"/>
      <c r="H51" s="19"/>
      <c r="L51" s="20"/>
      <c r="M51" s="20"/>
      <c r="N51" s="20"/>
      <c r="P51" s="50"/>
      <c r="Q51" s="27"/>
      <c r="R51" s="59"/>
      <c r="U51" s="34">
        <f>IF(Bestellungen!$Q51="Ja",Bestellungen!$P51,0)</f>
        <v>0</v>
      </c>
      <c r="V51" s="62">
        <f>IF(Bestellungen!$R51="Ja",Tabelle1[[#This Row],[RD bestellt]],0)</f>
        <v>0</v>
      </c>
      <c r="W51">
        <f>Tabelle1[[#This Row],[einzel]]+Tabelle1[[#This Row],[Klasse]]+Tabelle1[[#This Row],[gratis]]</f>
        <v>0</v>
      </c>
    </row>
    <row r="52" spans="1:23" x14ac:dyDescent="0.25">
      <c r="A52" s="81" t="s">
        <v>169</v>
      </c>
      <c r="F52" s="19"/>
      <c r="G52" s="19"/>
      <c r="H52" s="19"/>
      <c r="L52" s="20"/>
      <c r="M52" s="20"/>
      <c r="N52" s="20"/>
      <c r="P52" s="50"/>
      <c r="Q52" s="27"/>
      <c r="R52" s="59"/>
      <c r="U52" s="34">
        <f>IF(Bestellungen!$Q52="Ja",Bestellungen!$P52,0)</f>
        <v>0</v>
      </c>
      <c r="V52" s="62">
        <f>IF(Bestellungen!$R52="Ja",Tabelle1[[#This Row],[RD bestellt]],0)</f>
        <v>0</v>
      </c>
      <c r="W52">
        <f>Tabelle1[[#This Row],[einzel]]+Tabelle1[[#This Row],[Klasse]]+Tabelle1[[#This Row],[gratis]]</f>
        <v>0</v>
      </c>
    </row>
    <row r="53" spans="1:23" x14ac:dyDescent="0.25">
      <c r="A53" s="81" t="s">
        <v>170</v>
      </c>
      <c r="F53" s="19"/>
      <c r="G53" s="19"/>
      <c r="H53" s="19"/>
      <c r="L53" s="20"/>
      <c r="M53" s="20"/>
      <c r="N53" s="20"/>
      <c r="P53" s="50"/>
      <c r="Q53" s="27"/>
      <c r="R53" s="59"/>
      <c r="U53" s="34">
        <f>IF(Bestellungen!$Q53="Ja",Bestellungen!$P53,0)</f>
        <v>0</v>
      </c>
      <c r="V53" s="62">
        <f>IF(Bestellungen!$R53="Ja",Tabelle1[[#This Row],[RD bestellt]],0)</f>
        <v>0</v>
      </c>
      <c r="W53">
        <f>Tabelle1[[#This Row],[einzel]]+Tabelle1[[#This Row],[Klasse]]+Tabelle1[[#This Row],[gratis]]</f>
        <v>0</v>
      </c>
    </row>
    <row r="54" spans="1:23" x14ac:dyDescent="0.25">
      <c r="A54" s="81" t="s">
        <v>171</v>
      </c>
      <c r="F54" s="19"/>
      <c r="G54" s="19"/>
      <c r="H54" s="19"/>
      <c r="L54" s="20"/>
      <c r="M54" s="20"/>
      <c r="N54" s="20"/>
      <c r="P54" s="50"/>
      <c r="Q54" s="27"/>
      <c r="R54" s="59"/>
      <c r="U54" s="34">
        <f>IF(Bestellungen!$Q54="Ja",Bestellungen!$P54,0)</f>
        <v>0</v>
      </c>
      <c r="V54" s="62">
        <f>IF(Bestellungen!$R54="Ja",Tabelle1[[#This Row],[RD bestellt]],0)</f>
        <v>0</v>
      </c>
      <c r="W54">
        <f>Tabelle1[[#This Row],[einzel]]+Tabelle1[[#This Row],[Klasse]]+Tabelle1[[#This Row],[gratis]]</f>
        <v>0</v>
      </c>
    </row>
    <row r="55" spans="1:23" x14ac:dyDescent="0.25">
      <c r="A55" s="81" t="s">
        <v>172</v>
      </c>
      <c r="F55" s="19"/>
      <c r="G55" s="19"/>
      <c r="H55" s="19"/>
      <c r="L55" s="20"/>
      <c r="M55" s="20"/>
      <c r="N55" s="20"/>
      <c r="P55" s="50"/>
      <c r="Q55" s="27"/>
      <c r="R55" s="59"/>
      <c r="U55" s="34">
        <f>IF(Bestellungen!$Q55="Ja",Bestellungen!$P55,0)</f>
        <v>0</v>
      </c>
      <c r="V55" s="62">
        <f>IF(Bestellungen!$R55="Ja",Tabelle1[[#This Row],[RD bestellt]],0)</f>
        <v>0</v>
      </c>
      <c r="W55">
        <f>Tabelle1[[#This Row],[einzel]]+Tabelle1[[#This Row],[Klasse]]+Tabelle1[[#This Row],[gratis]]</f>
        <v>0</v>
      </c>
    </row>
    <row r="56" spans="1:23" x14ac:dyDescent="0.25">
      <c r="A56" s="81" t="s">
        <v>173</v>
      </c>
      <c r="F56" s="19"/>
      <c r="G56" s="19"/>
      <c r="H56" s="19"/>
      <c r="L56" s="20"/>
      <c r="M56" s="20"/>
      <c r="N56" s="20"/>
      <c r="P56" s="50"/>
      <c r="Q56" s="27"/>
      <c r="R56" s="59"/>
      <c r="U56" s="34">
        <f>IF(Bestellungen!$Q56="Ja",Bestellungen!$P56,0)</f>
        <v>0</v>
      </c>
      <c r="V56" s="62">
        <f>IF(Bestellungen!$R56="Ja",Tabelle1[[#This Row],[RD bestellt]],0)</f>
        <v>0</v>
      </c>
      <c r="W56">
        <f>Tabelle1[[#This Row],[einzel]]+Tabelle1[[#This Row],[Klasse]]+Tabelle1[[#This Row],[gratis]]</f>
        <v>0</v>
      </c>
    </row>
    <row r="57" spans="1:23" x14ac:dyDescent="0.25">
      <c r="A57" s="81" t="s">
        <v>174</v>
      </c>
      <c r="F57" s="19"/>
      <c r="G57" s="19"/>
      <c r="H57" s="19"/>
      <c r="L57" s="20"/>
      <c r="M57" s="20"/>
      <c r="N57" s="20"/>
      <c r="P57" s="50"/>
      <c r="Q57" s="27"/>
      <c r="R57" s="59"/>
      <c r="U57" s="34">
        <f>IF(Bestellungen!$Q57="Ja",Bestellungen!$P57,0)</f>
        <v>0</v>
      </c>
      <c r="V57" s="62">
        <f>IF(Bestellungen!$R57="Ja",Tabelle1[[#This Row],[RD bestellt]],0)</f>
        <v>0</v>
      </c>
      <c r="W57">
        <f>Tabelle1[[#This Row],[einzel]]+Tabelle1[[#This Row],[Klasse]]+Tabelle1[[#This Row],[gratis]]</f>
        <v>0</v>
      </c>
    </row>
    <row r="58" spans="1:23" x14ac:dyDescent="0.25">
      <c r="A58" s="81" t="s">
        <v>175</v>
      </c>
      <c r="F58" s="52"/>
      <c r="G58" s="52"/>
      <c r="H58" s="52"/>
      <c r="L58" s="53"/>
      <c r="M58" s="53"/>
      <c r="N58" s="53"/>
      <c r="O58" s="14"/>
      <c r="P58" s="50"/>
      <c r="Q58" s="27"/>
      <c r="R58" s="59"/>
      <c r="U58" s="34">
        <f>IF(Bestellungen!$Q58="Ja",Bestellungen!$P58,0)</f>
        <v>0</v>
      </c>
      <c r="V58" s="62">
        <f>IF(Bestellungen!$R58="Ja",Tabelle1[[#This Row],[RD bestellt]],0)</f>
        <v>0</v>
      </c>
      <c r="W58">
        <f>Tabelle1[[#This Row],[einzel]]+Tabelle1[[#This Row],[Klasse]]+Tabelle1[[#This Row],[gratis]]</f>
        <v>0</v>
      </c>
    </row>
    <row r="59" spans="1:23" x14ac:dyDescent="0.25">
      <c r="A59" s="81" t="s">
        <v>176</v>
      </c>
      <c r="F59" s="52"/>
      <c r="G59" s="52"/>
      <c r="H59" s="52"/>
      <c r="L59" s="53"/>
      <c r="M59" s="53"/>
      <c r="N59" s="53"/>
      <c r="O59" s="14"/>
      <c r="P59" s="50"/>
      <c r="Q59" s="27"/>
      <c r="R59" s="59"/>
      <c r="U59" s="34">
        <f>IF(Bestellungen!$Q59="Ja",Bestellungen!$P59,0)</f>
        <v>0</v>
      </c>
      <c r="V59" s="62">
        <f>IF(Bestellungen!$R59="Ja",Tabelle1[[#This Row],[RD bestellt]],0)</f>
        <v>0</v>
      </c>
      <c r="W59">
        <f>Tabelle1[[#This Row],[einzel]]+Tabelle1[[#This Row],[Klasse]]+Tabelle1[[#This Row],[gratis]]</f>
        <v>0</v>
      </c>
    </row>
    <row r="60" spans="1:23" x14ac:dyDescent="0.25">
      <c r="A60" s="81" t="s">
        <v>177</v>
      </c>
      <c r="F60" s="52"/>
      <c r="G60" s="52"/>
      <c r="H60" s="52"/>
      <c r="L60" s="53"/>
      <c r="M60" s="53"/>
      <c r="N60" s="53"/>
      <c r="O60" s="14"/>
      <c r="P60" s="50"/>
      <c r="Q60" s="27"/>
      <c r="R60" s="59"/>
      <c r="U60" s="34">
        <f>IF(Bestellungen!$Q60="Ja",Bestellungen!$P60,0)</f>
        <v>0</v>
      </c>
      <c r="V60" s="62">
        <f>IF(Bestellungen!$R60="Ja",Tabelle1[[#This Row],[RD bestellt]],0)</f>
        <v>0</v>
      </c>
      <c r="W60">
        <f>Tabelle1[[#This Row],[einzel]]+Tabelle1[[#This Row],[Klasse]]+Tabelle1[[#This Row],[gratis]]</f>
        <v>0</v>
      </c>
    </row>
    <row r="61" spans="1:23" x14ac:dyDescent="0.25">
      <c r="A61" s="81" t="s">
        <v>178</v>
      </c>
      <c r="F61" s="52"/>
      <c r="G61" s="52"/>
      <c r="H61" s="52"/>
      <c r="L61" s="53"/>
      <c r="M61" s="53"/>
      <c r="N61" s="53"/>
      <c r="O61" s="14"/>
      <c r="P61" s="50"/>
      <c r="Q61" s="27"/>
      <c r="R61" s="59"/>
      <c r="U61" s="34">
        <f>IF(Bestellungen!$Q61="Ja",Bestellungen!$P61,0)</f>
        <v>0</v>
      </c>
      <c r="V61" s="62">
        <f>IF(Bestellungen!$R61="Ja",Tabelle1[[#This Row],[RD bestellt]],0)</f>
        <v>0</v>
      </c>
      <c r="W61">
        <f>Tabelle1[[#This Row],[einzel]]+Tabelle1[[#This Row],[Klasse]]+Tabelle1[[#This Row],[gratis]]</f>
        <v>0</v>
      </c>
    </row>
    <row r="62" spans="1:23" x14ac:dyDescent="0.25">
      <c r="A62" s="81" t="s">
        <v>179</v>
      </c>
      <c r="F62" s="52"/>
      <c r="G62" s="52"/>
      <c r="H62" s="52"/>
      <c r="L62" s="53"/>
      <c r="M62" s="53"/>
      <c r="N62" s="53"/>
      <c r="O62" s="14"/>
      <c r="P62" s="50"/>
      <c r="Q62" s="27"/>
      <c r="R62" s="59"/>
      <c r="U62" s="34">
        <f>IF(Bestellungen!$Q62="Ja",Bestellungen!$P62,0)</f>
        <v>0</v>
      </c>
      <c r="V62" s="62">
        <f>IF(Bestellungen!$R62="Ja",Tabelle1[[#This Row],[RD bestellt]],0)</f>
        <v>0</v>
      </c>
      <c r="W62">
        <f>Tabelle1[[#This Row],[einzel]]+Tabelle1[[#This Row],[Klasse]]+Tabelle1[[#This Row],[gratis]]</f>
        <v>0</v>
      </c>
    </row>
    <row r="63" spans="1:23" x14ac:dyDescent="0.25">
      <c r="A63" s="81" t="s">
        <v>180</v>
      </c>
      <c r="F63" s="52"/>
      <c r="G63" s="52"/>
      <c r="H63" s="52"/>
      <c r="L63" s="53"/>
      <c r="M63" s="53"/>
      <c r="N63" s="53"/>
      <c r="O63" s="14"/>
      <c r="P63" s="50"/>
      <c r="Q63" s="27"/>
      <c r="R63" s="59"/>
      <c r="U63" s="34">
        <f>IF(Bestellungen!$Q63="Ja",Bestellungen!$P63,0)</f>
        <v>0</v>
      </c>
      <c r="V63" s="62">
        <f>IF(Bestellungen!$R63="Ja",Tabelle1[[#This Row],[RD bestellt]],0)</f>
        <v>0</v>
      </c>
      <c r="W63">
        <f>Tabelle1[[#This Row],[einzel]]+Tabelle1[[#This Row],[Klasse]]+Tabelle1[[#This Row],[gratis]]</f>
        <v>0</v>
      </c>
    </row>
    <row r="64" spans="1:23" x14ac:dyDescent="0.25">
      <c r="A64" s="81" t="s">
        <v>181</v>
      </c>
      <c r="F64" s="52"/>
      <c r="G64" s="52"/>
      <c r="H64" s="52"/>
      <c r="L64" s="53"/>
      <c r="M64" s="53"/>
      <c r="N64" s="53"/>
      <c r="O64" s="14"/>
      <c r="P64" s="50"/>
      <c r="Q64" s="27"/>
      <c r="R64" s="59"/>
      <c r="U64" s="34">
        <f>IF(Bestellungen!$Q64="Ja",Bestellungen!$P64,0)</f>
        <v>0</v>
      </c>
      <c r="V64" s="62">
        <f>IF(Bestellungen!$R64="Ja",Tabelle1[[#This Row],[RD bestellt]],0)</f>
        <v>0</v>
      </c>
      <c r="W64">
        <f>Tabelle1[[#This Row],[einzel]]+Tabelle1[[#This Row],[Klasse]]+Tabelle1[[#This Row],[gratis]]</f>
        <v>0</v>
      </c>
    </row>
    <row r="65" spans="1:23" x14ac:dyDescent="0.25">
      <c r="A65" s="81" t="s">
        <v>182</v>
      </c>
      <c r="F65" s="52"/>
      <c r="G65" s="52"/>
      <c r="H65" s="52"/>
      <c r="L65" s="53"/>
      <c r="M65" s="53"/>
      <c r="N65" s="53"/>
      <c r="O65" s="14"/>
      <c r="P65" s="50"/>
      <c r="Q65" s="27"/>
      <c r="R65" s="59"/>
      <c r="U65" s="34">
        <f>IF(Bestellungen!$Q65="Ja",Bestellungen!$P65,0)</f>
        <v>0</v>
      </c>
      <c r="V65" s="62">
        <f>IF(Bestellungen!$R65="Ja",Tabelle1[[#This Row],[RD bestellt]],0)</f>
        <v>0</v>
      </c>
      <c r="W65">
        <f>Tabelle1[[#This Row],[einzel]]+Tabelle1[[#This Row],[Klasse]]+Tabelle1[[#This Row],[gratis]]</f>
        <v>0</v>
      </c>
    </row>
    <row r="66" spans="1:23" x14ac:dyDescent="0.25">
      <c r="A66" s="81" t="s">
        <v>183</v>
      </c>
      <c r="F66" s="19"/>
      <c r="G66" s="19"/>
      <c r="H66" s="19"/>
      <c r="L66" s="20"/>
      <c r="M66" s="20"/>
      <c r="N66" s="20"/>
      <c r="U66" s="34">
        <f>IF(Bestellungen!$Q66="Ja",Bestellungen!$P66,0)</f>
        <v>0</v>
      </c>
      <c r="V66" s="62">
        <f>IF(Bestellungen!$R66="Ja",Tabelle1[[#This Row],[RD bestellt]],0)</f>
        <v>0</v>
      </c>
      <c r="W66">
        <f>Tabelle1[[#This Row],[einzel]]+Tabelle1[[#This Row],[Klasse]]+Tabelle1[[#This Row],[gratis]]</f>
        <v>0</v>
      </c>
    </row>
    <row r="67" spans="1:23" x14ac:dyDescent="0.25">
      <c r="A67" s="81" t="s">
        <v>184</v>
      </c>
      <c r="F67" s="52"/>
      <c r="G67" s="52"/>
      <c r="H67" s="52"/>
      <c r="L67" s="53"/>
      <c r="M67" s="53"/>
      <c r="N67" s="53"/>
      <c r="O67" s="14"/>
      <c r="P67" s="50"/>
      <c r="Q67" s="27"/>
      <c r="R67" s="59"/>
      <c r="U67" s="34">
        <f>IF(Bestellungen!$Q67="Ja",Bestellungen!$P67,0)</f>
        <v>0</v>
      </c>
      <c r="V67" s="62">
        <f>IF(Bestellungen!$R67="Ja",Tabelle1[[#This Row],[RD bestellt]],0)</f>
        <v>0</v>
      </c>
      <c r="W67">
        <f>Tabelle1[[#This Row],[einzel]]+Tabelle1[[#This Row],[Klasse]]+Tabelle1[[#This Row],[gratis]]</f>
        <v>0</v>
      </c>
    </row>
    <row r="68" spans="1:23" x14ac:dyDescent="0.25">
      <c r="A68" s="81" t="s">
        <v>185</v>
      </c>
      <c r="F68" s="52"/>
      <c r="G68" s="52"/>
      <c r="H68" s="52"/>
      <c r="L68" s="53"/>
      <c r="M68" s="53"/>
      <c r="N68" s="53"/>
      <c r="O68" s="14"/>
      <c r="P68" s="50"/>
      <c r="Q68" s="27"/>
      <c r="R68" s="59"/>
      <c r="U68" s="34">
        <f>IF(Bestellungen!$Q68="Ja",Bestellungen!$P68,0)</f>
        <v>0</v>
      </c>
      <c r="V68" s="62">
        <f>IF(Bestellungen!$R68="Ja",Tabelle1[[#This Row],[RD bestellt]],0)</f>
        <v>0</v>
      </c>
      <c r="W68">
        <f>Tabelle1[[#This Row],[einzel]]+Tabelle1[[#This Row],[Klasse]]+Tabelle1[[#This Row],[gratis]]</f>
        <v>0</v>
      </c>
    </row>
    <row r="69" spans="1:23" x14ac:dyDescent="0.25">
      <c r="A69" s="81" t="s">
        <v>186</v>
      </c>
      <c r="C69" s="60"/>
      <c r="D69" s="60"/>
      <c r="F69" s="52"/>
      <c r="G69" s="52"/>
      <c r="H69" s="52"/>
      <c r="L69" s="53"/>
      <c r="M69" s="53"/>
      <c r="N69" s="53"/>
      <c r="O69" s="14"/>
      <c r="P69" s="50"/>
      <c r="Q69" s="27"/>
      <c r="R69" s="59"/>
      <c r="U69" s="34">
        <f>IF(Bestellungen!$Q69="Ja",Bestellungen!$P69,0)</f>
        <v>0</v>
      </c>
      <c r="V69" s="62">
        <f>IF(Bestellungen!$R69="Ja",Tabelle1[[#This Row],[RD bestellt]],0)</f>
        <v>0</v>
      </c>
      <c r="W69">
        <f>Tabelle1[[#This Row],[einzel]]+Tabelle1[[#This Row],[Klasse]]+Tabelle1[[#This Row],[gratis]]</f>
        <v>0</v>
      </c>
    </row>
    <row r="70" spans="1:23" ht="15.75" x14ac:dyDescent="0.25">
      <c r="A70" s="81" t="s">
        <v>187</v>
      </c>
      <c r="D70" s="68"/>
      <c r="E70" s="68"/>
      <c r="F70" s="52"/>
      <c r="G70" s="52"/>
      <c r="H70" s="52"/>
      <c r="L70" s="53"/>
      <c r="M70" s="53"/>
      <c r="N70" s="53"/>
      <c r="O70" s="14"/>
      <c r="P70" s="50"/>
      <c r="Q70" s="27"/>
      <c r="R70" s="59"/>
      <c r="U70" s="34">
        <f>IF(Bestellungen!$Q70="Ja",Bestellungen!$P70,0)</f>
        <v>0</v>
      </c>
      <c r="V70" s="62">
        <f>IF(Bestellungen!$R70="Ja",Tabelle1[[#This Row],[RD bestellt]],0)</f>
        <v>0</v>
      </c>
      <c r="W70">
        <f>Tabelle1[[#This Row],[einzel]]+Tabelle1[[#This Row],[Klasse]]+Tabelle1[[#This Row],[gratis]]</f>
        <v>0</v>
      </c>
    </row>
    <row r="71" spans="1:23" ht="15.75" x14ac:dyDescent="0.25">
      <c r="A71" s="81" t="s">
        <v>188</v>
      </c>
      <c r="C71" s="60"/>
      <c r="D71" s="60"/>
      <c r="E71" s="69"/>
      <c r="F71" s="52"/>
      <c r="G71" s="52"/>
      <c r="H71" s="52"/>
      <c r="L71" s="53"/>
      <c r="M71" s="53"/>
      <c r="N71" s="53"/>
      <c r="O71" s="14"/>
      <c r="P71" s="50"/>
      <c r="Q71" s="27"/>
      <c r="R71" s="59"/>
      <c r="U71" s="34">
        <f>IF(Bestellungen!$Q71="Ja",Bestellungen!$P71,0)</f>
        <v>0</v>
      </c>
      <c r="V71" s="62">
        <f>IF(Bestellungen!$R71="Ja",Tabelle1[[#This Row],[RD bestellt]],0)</f>
        <v>0</v>
      </c>
      <c r="W71">
        <f>Tabelle1[[#This Row],[einzel]]+Tabelle1[[#This Row],[Klasse]]+Tabelle1[[#This Row],[gratis]]</f>
        <v>0</v>
      </c>
    </row>
    <row r="72" spans="1:23" x14ac:dyDescent="0.25">
      <c r="A72" s="81" t="s">
        <v>189</v>
      </c>
      <c r="F72" s="52"/>
      <c r="G72" s="52"/>
      <c r="H72" s="52"/>
      <c r="L72" s="53"/>
      <c r="M72" s="53"/>
      <c r="N72" s="53"/>
      <c r="O72" s="14"/>
      <c r="P72" s="50"/>
      <c r="Q72" s="27"/>
      <c r="R72" s="59"/>
      <c r="U72" s="34">
        <f>IF(Bestellungen!$Q72="Ja",Bestellungen!$P72,0)</f>
        <v>0</v>
      </c>
      <c r="V72" s="62">
        <f>IF(Bestellungen!$R72="Ja",Tabelle1[[#This Row],[RD bestellt]],0)</f>
        <v>0</v>
      </c>
      <c r="W72">
        <f>Tabelle1[[#This Row],[einzel]]+Tabelle1[[#This Row],[Klasse]]+Tabelle1[[#This Row],[gratis]]</f>
        <v>0</v>
      </c>
    </row>
    <row r="73" spans="1:23" x14ac:dyDescent="0.25">
      <c r="A73" s="81" t="s">
        <v>190</v>
      </c>
      <c r="D73" s="60"/>
      <c r="F73" s="52"/>
      <c r="G73" s="52"/>
      <c r="H73" s="52"/>
      <c r="L73" s="53"/>
      <c r="M73" s="53"/>
      <c r="N73" s="53"/>
      <c r="O73" s="14"/>
      <c r="P73" s="50"/>
      <c r="Q73" s="27"/>
      <c r="R73" s="59"/>
      <c r="U73" s="34">
        <f>IF(Bestellungen!$Q73="Ja",Bestellungen!$P73,0)</f>
        <v>0</v>
      </c>
      <c r="V73" s="62">
        <f>IF(Bestellungen!$R73="Ja",Tabelle1[[#This Row],[RD bestellt]],0)</f>
        <v>0</v>
      </c>
      <c r="W73">
        <f>Tabelle1[[#This Row],[einzel]]+Tabelle1[[#This Row],[Klasse]]+Tabelle1[[#This Row],[gratis]]</f>
        <v>0</v>
      </c>
    </row>
    <row r="74" spans="1:23" x14ac:dyDescent="0.25">
      <c r="A74" s="81" t="s">
        <v>191</v>
      </c>
      <c r="F74" s="52"/>
      <c r="G74" s="52"/>
      <c r="H74" s="52"/>
      <c r="L74" s="53"/>
      <c r="M74" s="53"/>
      <c r="N74" s="53"/>
      <c r="O74" s="14"/>
      <c r="P74" s="50"/>
      <c r="Q74" s="27"/>
      <c r="R74" s="59"/>
      <c r="U74" s="34">
        <f>IF(Bestellungen!$Q74="Ja",Bestellungen!$P74,0)</f>
        <v>0</v>
      </c>
      <c r="V74" s="62">
        <f>IF(Bestellungen!$R74="Ja",Tabelle1[[#This Row],[RD bestellt]],0)</f>
        <v>0</v>
      </c>
      <c r="W74">
        <f>Tabelle1[[#This Row],[einzel]]+Tabelle1[[#This Row],[Klasse]]+Tabelle1[[#This Row],[gratis]]</f>
        <v>0</v>
      </c>
    </row>
    <row r="75" spans="1:23" x14ac:dyDescent="0.25">
      <c r="A75" s="81" t="s">
        <v>192</v>
      </c>
      <c r="F75" s="52"/>
      <c r="G75" s="52"/>
      <c r="H75" s="52"/>
      <c r="L75" s="53"/>
      <c r="M75" s="53"/>
      <c r="N75" s="53"/>
      <c r="O75" s="14"/>
      <c r="P75" s="50"/>
      <c r="Q75" s="27"/>
      <c r="R75" s="59"/>
      <c r="U75" s="34">
        <f>IF(Bestellungen!$Q75="Ja",Bestellungen!$P75,0)</f>
        <v>0</v>
      </c>
      <c r="V75" s="62">
        <f>IF(Bestellungen!$R75="Ja",Tabelle1[[#This Row],[RD bestellt]],0)</f>
        <v>0</v>
      </c>
      <c r="W75">
        <f>Tabelle1[[#This Row],[einzel]]+Tabelle1[[#This Row],[Klasse]]+Tabelle1[[#This Row],[gratis]]</f>
        <v>0</v>
      </c>
    </row>
    <row r="76" spans="1:23" x14ac:dyDescent="0.25">
      <c r="A76" s="81" t="s">
        <v>193</v>
      </c>
      <c r="F76" s="52"/>
      <c r="G76" s="52"/>
      <c r="H76" s="52"/>
      <c r="L76" s="53"/>
      <c r="M76" s="53"/>
      <c r="N76" s="53"/>
      <c r="O76" s="14"/>
      <c r="P76" s="50"/>
      <c r="Q76" s="27"/>
      <c r="R76" s="59"/>
      <c r="U76" s="34">
        <f>IF(Bestellungen!$Q76="Ja",Bestellungen!$P76,0)</f>
        <v>0</v>
      </c>
      <c r="V76" s="62">
        <f>IF(Bestellungen!$R76="Ja",Tabelle1[[#This Row],[RD bestellt]],0)</f>
        <v>0</v>
      </c>
      <c r="W76">
        <f>Tabelle1[[#This Row],[einzel]]+Tabelle1[[#This Row],[Klasse]]+Tabelle1[[#This Row],[gratis]]</f>
        <v>0</v>
      </c>
    </row>
    <row r="77" spans="1:23" x14ac:dyDescent="0.25">
      <c r="A77" s="81" t="s">
        <v>194</v>
      </c>
      <c r="F77" s="52"/>
      <c r="G77" s="52"/>
      <c r="H77" s="52"/>
      <c r="L77" s="53"/>
      <c r="M77" s="53"/>
      <c r="N77" s="53"/>
      <c r="O77" s="14"/>
      <c r="P77" s="50"/>
      <c r="Q77" s="27"/>
      <c r="R77" s="59"/>
      <c r="U77" s="34">
        <f>IF(Bestellungen!$Q77="Ja",Bestellungen!$P77,0)</f>
        <v>0</v>
      </c>
      <c r="V77" s="62">
        <f>IF(Bestellungen!$R77="Ja",Tabelle1[[#This Row],[RD bestellt]],0)</f>
        <v>0</v>
      </c>
      <c r="W77">
        <f>Tabelle1[[#This Row],[einzel]]+Tabelle1[[#This Row],[Klasse]]+Tabelle1[[#This Row],[gratis]]</f>
        <v>0</v>
      </c>
    </row>
    <row r="78" spans="1:23" x14ac:dyDescent="0.25">
      <c r="A78" s="81" t="s">
        <v>195</v>
      </c>
      <c r="F78" s="52"/>
      <c r="G78" s="52"/>
      <c r="H78" s="52"/>
      <c r="L78" s="53"/>
      <c r="M78" s="53"/>
      <c r="N78" s="53"/>
      <c r="O78" s="14"/>
      <c r="P78" s="50"/>
      <c r="Q78" s="27"/>
      <c r="R78" s="59"/>
      <c r="U78" s="34">
        <f>IF(Bestellungen!$Q78="Ja",Bestellungen!$P78,0)</f>
        <v>0</v>
      </c>
      <c r="V78" s="62">
        <f>IF(Bestellungen!$R78="Ja",Tabelle1[[#This Row],[RD bestellt]],0)</f>
        <v>0</v>
      </c>
      <c r="W78">
        <f>Tabelle1[[#This Row],[einzel]]+Tabelle1[[#This Row],[Klasse]]+Tabelle1[[#This Row],[gratis]]</f>
        <v>0</v>
      </c>
    </row>
    <row r="79" spans="1:23" x14ac:dyDescent="0.25">
      <c r="A79" s="81" t="s">
        <v>196</v>
      </c>
      <c r="F79" s="52"/>
      <c r="G79" s="52"/>
      <c r="H79" s="52"/>
      <c r="L79" s="53"/>
      <c r="M79" s="53"/>
      <c r="N79" s="53"/>
      <c r="O79" s="14"/>
      <c r="P79" s="50"/>
      <c r="Q79" s="27"/>
      <c r="R79" s="59"/>
      <c r="U79" s="34">
        <f>IF(Bestellungen!$Q79="Ja",Bestellungen!$P79,0)</f>
        <v>0</v>
      </c>
      <c r="V79" s="62">
        <f>IF(Bestellungen!$R5="Ja",Tabelle1[[#This Row],[RD bestellt]],0)</f>
        <v>0</v>
      </c>
      <c r="W79">
        <f>Tabelle1[[#This Row],[einzel]]+Tabelle1[[#This Row],[Klasse]]+Tabelle1[[#This Row],[gratis]]</f>
        <v>0</v>
      </c>
    </row>
    <row r="80" spans="1:23" x14ac:dyDescent="0.25">
      <c r="A80" s="81" t="s">
        <v>197</v>
      </c>
      <c r="F80" s="52"/>
      <c r="G80" s="52"/>
      <c r="H80" s="52"/>
      <c r="L80" s="53"/>
      <c r="M80" s="53"/>
      <c r="N80" s="53"/>
      <c r="O80" s="14"/>
      <c r="P80" s="50"/>
      <c r="Q80" s="27"/>
      <c r="R80" s="59"/>
      <c r="U80" s="34">
        <f>IF(Bestellungen!$Q80="Ja",Bestellungen!$P80,0)</f>
        <v>0</v>
      </c>
      <c r="V80" s="62">
        <f>IF(Bestellungen!$R80="Ja",Tabelle1[[#This Row],[RD bestellt]],0)</f>
        <v>0</v>
      </c>
      <c r="W80">
        <f>Tabelle1[[#This Row],[einzel]]+Tabelle1[[#This Row],[Klasse]]+Tabelle1[[#This Row],[gratis]]</f>
        <v>0</v>
      </c>
    </row>
    <row r="81" spans="1:23" x14ac:dyDescent="0.25">
      <c r="A81" s="81" t="s">
        <v>198</v>
      </c>
      <c r="F81" s="52"/>
      <c r="G81" s="52"/>
      <c r="H81" s="52"/>
      <c r="L81" s="53"/>
      <c r="M81" s="53"/>
      <c r="N81" s="53"/>
      <c r="O81" s="14"/>
      <c r="P81" s="50"/>
      <c r="Q81" s="27"/>
      <c r="R81" s="59"/>
      <c r="U81" s="34">
        <f>IF(Bestellungen!$Q81="Ja",Bestellungen!$P81,0)</f>
        <v>0</v>
      </c>
      <c r="V81" s="62">
        <f>IF(Bestellungen!$R81="Ja",Tabelle1[[#This Row],[RD bestellt]],0)</f>
        <v>0</v>
      </c>
      <c r="W81">
        <f>Tabelle1[[#This Row],[einzel]]+Tabelle1[[#This Row],[Klasse]]+Tabelle1[[#This Row],[gratis]]</f>
        <v>0</v>
      </c>
    </row>
    <row r="82" spans="1:23" x14ac:dyDescent="0.25">
      <c r="A82" s="81" t="s">
        <v>199</v>
      </c>
      <c r="F82" s="52"/>
      <c r="G82" s="52"/>
      <c r="H82" s="52"/>
      <c r="L82" s="53"/>
      <c r="M82" s="53"/>
      <c r="N82" s="53"/>
      <c r="O82" s="14"/>
      <c r="P82" s="50"/>
      <c r="Q82" s="27"/>
      <c r="R82" s="59"/>
      <c r="U82" s="34">
        <f>IF(Bestellungen!$Q82="Ja",Bestellungen!$P82,0)</f>
        <v>0</v>
      </c>
      <c r="V82" s="62">
        <f>IF(Bestellungen!$R82="Ja",Tabelle1[[#This Row],[RD bestellt]],0)</f>
        <v>0</v>
      </c>
      <c r="W82">
        <f>Tabelle1[[#This Row],[einzel]]+Tabelle1[[#This Row],[Klasse]]+Tabelle1[[#This Row],[gratis]]</f>
        <v>0</v>
      </c>
    </row>
    <row r="83" spans="1:23" x14ac:dyDescent="0.25">
      <c r="A83" s="81" t="s">
        <v>200</v>
      </c>
      <c r="F83" s="52"/>
      <c r="G83" s="52"/>
      <c r="H83" s="52"/>
      <c r="L83" s="53"/>
      <c r="M83" s="53"/>
      <c r="N83" s="53"/>
      <c r="O83" s="14"/>
      <c r="P83" s="50"/>
      <c r="Q83" s="27"/>
      <c r="R83" s="59"/>
      <c r="U83" s="34">
        <f>IF(Bestellungen!$Q83="Ja",Bestellungen!$P83,0)</f>
        <v>0</v>
      </c>
      <c r="V83" s="62">
        <f>IF(Bestellungen!$R83="Ja",Tabelle1[[#This Row],[RD bestellt]],0)</f>
        <v>0</v>
      </c>
      <c r="W83">
        <f>Tabelle1[[#This Row],[einzel]]+Tabelle1[[#This Row],[Klasse]]+Tabelle1[[#This Row],[gratis]]</f>
        <v>0</v>
      </c>
    </row>
    <row r="84" spans="1:23" x14ac:dyDescent="0.25">
      <c r="A84" s="81" t="s">
        <v>201</v>
      </c>
      <c r="F84" s="52"/>
      <c r="G84" s="52"/>
      <c r="H84" s="52"/>
      <c r="L84" s="53"/>
      <c r="M84" s="53"/>
      <c r="N84" s="53"/>
      <c r="O84" s="14"/>
      <c r="P84" s="50"/>
      <c r="Q84" s="27"/>
      <c r="R84" s="59"/>
      <c r="U84" s="34">
        <f>IF(Bestellungen!$Q84="Ja",Bestellungen!$P84,0)</f>
        <v>0</v>
      </c>
      <c r="V84" s="62">
        <f>IF(Bestellungen!$R84="Ja",Tabelle1[[#This Row],[RD bestellt]],0)</f>
        <v>0</v>
      </c>
      <c r="W84">
        <f>Tabelle1[[#This Row],[einzel]]+Tabelle1[[#This Row],[Klasse]]+Tabelle1[[#This Row],[gratis]]</f>
        <v>0</v>
      </c>
    </row>
    <row r="85" spans="1:23" x14ac:dyDescent="0.25">
      <c r="A85" s="81" t="s">
        <v>202</v>
      </c>
      <c r="F85" s="52"/>
      <c r="G85" s="52"/>
      <c r="H85" s="52"/>
      <c r="L85" s="53"/>
      <c r="M85" s="53"/>
      <c r="N85" s="53"/>
      <c r="O85" s="14"/>
      <c r="P85" s="50"/>
      <c r="Q85" s="27"/>
      <c r="R85" s="59"/>
      <c r="U85" s="34">
        <f>IF(Bestellungen!$Q85="Ja",Bestellungen!$P85,0)</f>
        <v>0</v>
      </c>
      <c r="V85" s="62">
        <f>IF(Bestellungen!$R85="Ja",Tabelle1[[#This Row],[RD bestellt]],0)</f>
        <v>0</v>
      </c>
      <c r="W85">
        <f>Tabelle1[[#This Row],[einzel]]+Tabelle1[[#This Row],[Klasse]]+Tabelle1[[#This Row],[gratis]]</f>
        <v>0</v>
      </c>
    </row>
    <row r="86" spans="1:23" x14ac:dyDescent="0.25">
      <c r="A86" s="81" t="s">
        <v>203</v>
      </c>
      <c r="F86" s="52"/>
      <c r="G86" s="52"/>
      <c r="H86" s="52"/>
      <c r="L86" s="53"/>
      <c r="M86" s="53"/>
      <c r="N86" s="53"/>
      <c r="O86" s="14"/>
      <c r="P86" s="50"/>
      <c r="Q86" s="27"/>
      <c r="R86" s="59"/>
      <c r="U86" s="34">
        <f>IF(Bestellungen!$Q86="Ja",Bestellungen!$P86,0)</f>
        <v>0</v>
      </c>
      <c r="V86" s="62">
        <f>IF(Bestellungen!$R86="Ja",Tabelle1[[#This Row],[RD bestellt]],0)</f>
        <v>0</v>
      </c>
      <c r="W86">
        <f>Tabelle1[[#This Row],[einzel]]+Tabelle1[[#This Row],[Klasse]]+Tabelle1[[#This Row],[gratis]]</f>
        <v>0</v>
      </c>
    </row>
    <row r="87" spans="1:23" x14ac:dyDescent="0.25">
      <c r="A87" s="81" t="s">
        <v>204</v>
      </c>
      <c r="F87" s="52"/>
      <c r="G87" s="52"/>
      <c r="H87" s="52"/>
      <c r="L87" s="53"/>
      <c r="M87" s="53"/>
      <c r="N87" s="53"/>
      <c r="O87" s="14"/>
      <c r="P87" s="50"/>
      <c r="Q87" s="27"/>
      <c r="R87" s="59"/>
      <c r="U87" s="34">
        <f>IF(Bestellungen!$Q87="Ja",Bestellungen!$P87,0)</f>
        <v>0</v>
      </c>
      <c r="V87" s="62">
        <f>IF(Bestellungen!$R87="Ja",Tabelle1[[#This Row],[RD bestellt]],0)</f>
        <v>0</v>
      </c>
      <c r="W87">
        <f>Tabelle1[[#This Row],[einzel]]+Tabelle1[[#This Row],[Klasse]]+Tabelle1[[#This Row],[gratis]]</f>
        <v>0</v>
      </c>
    </row>
    <row r="88" spans="1:23" x14ac:dyDescent="0.25">
      <c r="A88" s="81" t="s">
        <v>205</v>
      </c>
      <c r="F88" s="52"/>
      <c r="G88" s="52"/>
      <c r="H88" s="52"/>
      <c r="L88" s="53"/>
      <c r="M88" s="53"/>
      <c r="N88" s="53"/>
      <c r="O88" s="14"/>
      <c r="P88" s="50"/>
      <c r="Q88" s="27"/>
      <c r="R88" s="59"/>
      <c r="U88" s="34">
        <f>IF(Bestellungen!$Q88="Ja",Bestellungen!$P88,0)</f>
        <v>0</v>
      </c>
      <c r="V88" s="62">
        <f>IF(Bestellungen!$R6="Ja",Tabelle1[[#This Row],[RD bestellt]],0)</f>
        <v>0</v>
      </c>
      <c r="W88">
        <f>Tabelle1[[#This Row],[einzel]]+Tabelle1[[#This Row],[Klasse]]+Tabelle1[[#This Row],[gratis]]</f>
        <v>0</v>
      </c>
    </row>
    <row r="89" spans="1:23" x14ac:dyDescent="0.25">
      <c r="A89" s="81" t="s">
        <v>206</v>
      </c>
      <c r="F89" s="52"/>
      <c r="G89" s="52"/>
      <c r="H89" s="52"/>
      <c r="L89" s="53"/>
      <c r="M89" s="53"/>
      <c r="N89" s="53"/>
      <c r="O89" s="14"/>
      <c r="P89" s="50"/>
      <c r="Q89" s="27"/>
      <c r="R89" s="59"/>
      <c r="U89" s="34">
        <f>IF(Bestellungen!$Q89="Ja",Bestellungen!$P89,0)</f>
        <v>0</v>
      </c>
      <c r="V89" s="62">
        <f>IF(Bestellungen!$R89="Ja",Tabelle1[[#This Row],[RD bestellt]],0)</f>
        <v>0</v>
      </c>
      <c r="W89">
        <f>Tabelle1[[#This Row],[einzel]]+Tabelle1[[#This Row],[Klasse]]+Tabelle1[[#This Row],[gratis]]</f>
        <v>0</v>
      </c>
    </row>
    <row r="90" spans="1:23" x14ac:dyDescent="0.25">
      <c r="A90" s="81" t="s">
        <v>207</v>
      </c>
      <c r="F90" s="52"/>
      <c r="G90" s="52"/>
      <c r="H90" s="52"/>
      <c r="L90" s="53"/>
      <c r="M90" s="53"/>
      <c r="N90" s="53"/>
      <c r="O90" s="14"/>
      <c r="P90" s="50"/>
      <c r="Q90" s="27"/>
      <c r="R90" s="59"/>
      <c r="U90" s="34">
        <f>IF(Bestellungen!$Q90="Ja",Bestellungen!$P90,0)</f>
        <v>0</v>
      </c>
      <c r="V90" s="62">
        <f>IF(Bestellungen!$R7="Ja",Tabelle1[[#This Row],[RD bestellt]],0)</f>
        <v>0</v>
      </c>
      <c r="W90">
        <f>Tabelle1[[#This Row],[einzel]]+Tabelle1[[#This Row],[Klasse]]+Tabelle1[[#This Row],[gratis]]</f>
        <v>0</v>
      </c>
    </row>
    <row r="91" spans="1:23" x14ac:dyDescent="0.25">
      <c r="A91" s="81" t="s">
        <v>208</v>
      </c>
      <c r="F91" s="52"/>
      <c r="G91" s="52"/>
      <c r="H91" s="52"/>
      <c r="L91" s="53"/>
      <c r="M91" s="53"/>
      <c r="N91" s="53"/>
      <c r="O91" s="14"/>
      <c r="P91" s="50"/>
      <c r="Q91" s="27"/>
      <c r="R91" s="59"/>
      <c r="U91" s="34">
        <f>IF(Bestellungen!$Q91="Ja",Bestellungen!$P91,0)</f>
        <v>0</v>
      </c>
      <c r="V91" s="62">
        <f>IF(Bestellungen!$R91="Ja",Tabelle1[[#This Row],[RD bestellt]],0)</f>
        <v>0</v>
      </c>
      <c r="W91">
        <f>Tabelle1[[#This Row],[einzel]]+Tabelle1[[#This Row],[Klasse]]+Tabelle1[[#This Row],[gratis]]</f>
        <v>0</v>
      </c>
    </row>
    <row r="92" spans="1:23" x14ac:dyDescent="0.25">
      <c r="A92" s="81" t="s">
        <v>209</v>
      </c>
      <c r="F92" s="52"/>
      <c r="G92" s="52"/>
      <c r="H92" s="52"/>
      <c r="L92" s="53"/>
      <c r="M92" s="53"/>
      <c r="N92" s="53"/>
      <c r="O92" s="14"/>
      <c r="P92" s="50"/>
      <c r="Q92" s="27"/>
      <c r="R92" s="59"/>
      <c r="U92" s="34">
        <f>IF(Bestellungen!$Q92="Ja",Bestellungen!$P92,0)</f>
        <v>0</v>
      </c>
      <c r="V92" s="62">
        <f>IF(Bestellungen!$R8="Ja",Tabelle1[[#This Row],[RD bestellt]],0)</f>
        <v>0</v>
      </c>
      <c r="W92">
        <f>Tabelle1[[#This Row],[einzel]]+Tabelle1[[#This Row],[Klasse]]+Tabelle1[[#This Row],[gratis]]</f>
        <v>0</v>
      </c>
    </row>
    <row r="93" spans="1:23" x14ac:dyDescent="0.25">
      <c r="A93" s="81" t="s">
        <v>210</v>
      </c>
      <c r="F93" s="52"/>
      <c r="G93" s="52"/>
      <c r="H93" s="52"/>
      <c r="L93" s="53"/>
      <c r="M93" s="53"/>
      <c r="N93" s="53"/>
      <c r="O93" s="14"/>
      <c r="P93" s="50"/>
      <c r="Q93" s="27"/>
      <c r="R93" s="59"/>
      <c r="U93" s="34">
        <f>IF(Bestellungen!$Q93="Ja",Bestellungen!$P93,0)</f>
        <v>0</v>
      </c>
      <c r="V93" s="62">
        <f>IF(Bestellungen!$R9="Ja",Tabelle1[[#This Row],[RD bestellt]],0)</f>
        <v>0</v>
      </c>
      <c r="W93">
        <f>Tabelle1[[#This Row],[einzel]]+Tabelle1[[#This Row],[Klasse]]+Tabelle1[[#This Row],[gratis]]</f>
        <v>0</v>
      </c>
    </row>
    <row r="94" spans="1:23" x14ac:dyDescent="0.25">
      <c r="A94" s="81" t="s">
        <v>211</v>
      </c>
      <c r="F94" s="52"/>
      <c r="G94" s="52"/>
      <c r="H94" s="52"/>
      <c r="L94" s="53"/>
      <c r="M94" s="53"/>
      <c r="N94" s="53"/>
      <c r="O94" s="14"/>
      <c r="P94" s="50">
        <f>Bestellungen!$F94*8+Bestellungen!$G94*6+Bestellungen!$I94*8+Bestellungen!$J94*6+Bestellungen!$L94*15+Bestellungen!$M94*10+Bestellungen!$O94</f>
        <v>0</v>
      </c>
      <c r="Q94" s="27" t="s">
        <v>30</v>
      </c>
      <c r="R94" s="59" t="s">
        <v>30</v>
      </c>
      <c r="U94" s="34">
        <f>IF(Bestellungen!$Q94="Ja",Bestellungen!$P94,0)</f>
        <v>0</v>
      </c>
      <c r="V94" s="62">
        <f>IF(Bestellungen!$R94="Ja",Tabelle1[[#This Row],[RD bestellt]],0)</f>
        <v>0</v>
      </c>
      <c r="W94">
        <f>Tabelle1[[#This Row],[einzel]]+Tabelle1[[#This Row],[Klasse]]+Tabelle1[[#This Row],[gratis]]</f>
        <v>0</v>
      </c>
    </row>
    <row r="95" spans="1:23" ht="15.75" x14ac:dyDescent="0.25">
      <c r="A95" s="81" t="s">
        <v>212</v>
      </c>
      <c r="D95" s="72"/>
      <c r="F95" s="52"/>
      <c r="G95" s="52"/>
      <c r="H95" s="52"/>
      <c r="L95" s="53"/>
      <c r="M95" s="53"/>
      <c r="N95" s="53"/>
      <c r="O95" s="14"/>
      <c r="P95" s="50">
        <f>Bestellungen!$F95*8+Bestellungen!$G95*6+Bestellungen!$I95*8+Bestellungen!$J95*6+Bestellungen!$L95*15+Bestellungen!$M95*10+Bestellungen!$O95</f>
        <v>0</v>
      </c>
      <c r="Q95" s="27" t="s">
        <v>30</v>
      </c>
      <c r="R95" s="59" t="s">
        <v>30</v>
      </c>
      <c r="U95" s="34">
        <f>IF(Bestellungen!$Q95="Ja",Bestellungen!$P95,0)</f>
        <v>0</v>
      </c>
      <c r="V95" s="62">
        <f>IF(Bestellungen!$R95="Ja",Tabelle1[[#This Row],[RD bestellt]],0)</f>
        <v>0</v>
      </c>
      <c r="W95">
        <f>Tabelle1[[#This Row],[einzel]]+Tabelle1[[#This Row],[Klasse]]+Tabelle1[[#This Row],[gratis]]</f>
        <v>0</v>
      </c>
    </row>
    <row r="96" spans="1:23" x14ac:dyDescent="0.25">
      <c r="A96" s="81" t="s">
        <v>213</v>
      </c>
      <c r="F96" s="52"/>
      <c r="G96" s="52"/>
      <c r="H96" s="52"/>
      <c r="L96" s="53"/>
      <c r="M96" s="53"/>
      <c r="N96" s="53"/>
      <c r="O96" s="14"/>
      <c r="P96" s="50">
        <f>Bestellungen!$F96*8+Bestellungen!$G96*6+Bestellungen!$I96*8+Bestellungen!$J96*6+Bestellungen!$L96*15+Bestellungen!$M96*10+Bestellungen!$O96</f>
        <v>0</v>
      </c>
      <c r="Q96" s="27" t="s">
        <v>30</v>
      </c>
      <c r="R96" s="59" t="s">
        <v>30</v>
      </c>
      <c r="U96" s="34">
        <f>IF(Bestellungen!$Q96="Ja",Bestellungen!$P96,0)</f>
        <v>0</v>
      </c>
      <c r="V96" s="62">
        <f>IF(Bestellungen!$R96="Ja",Tabelle1[[#This Row],[RD bestellt]],0)</f>
        <v>0</v>
      </c>
      <c r="W96">
        <f>Tabelle1[[#This Row],[einzel]]+Tabelle1[[#This Row],[Klasse]]+Tabelle1[[#This Row],[gratis]]</f>
        <v>0</v>
      </c>
    </row>
    <row r="97" spans="1:23" x14ac:dyDescent="0.25">
      <c r="A97" s="81" t="s">
        <v>214</v>
      </c>
      <c r="F97" s="52"/>
      <c r="G97" s="52"/>
      <c r="H97" s="52"/>
      <c r="L97" s="53"/>
      <c r="M97" s="53"/>
      <c r="N97" s="53"/>
      <c r="O97" s="14"/>
      <c r="P97" s="50">
        <f>Bestellungen!$F97*8+Bestellungen!$G97*6+Bestellungen!$I97*8+Bestellungen!$J97*6+Bestellungen!$L97*15+Bestellungen!$M97*10+Bestellungen!$O97</f>
        <v>0</v>
      </c>
      <c r="Q97" s="27" t="s">
        <v>30</v>
      </c>
      <c r="R97" s="59" t="s">
        <v>30</v>
      </c>
      <c r="U97" s="34">
        <f>IF(Bestellungen!$Q97="Ja",Bestellungen!$P97,0)</f>
        <v>0</v>
      </c>
      <c r="V97" s="62">
        <f>IF(Bestellungen!$R97="Ja",Tabelle1[[#This Row],[RD bestellt]],0)</f>
        <v>0</v>
      </c>
      <c r="W97">
        <f>Tabelle1[[#This Row],[einzel]]+Tabelle1[[#This Row],[Klasse]]+Tabelle1[[#This Row],[gratis]]</f>
        <v>0</v>
      </c>
    </row>
    <row r="98" spans="1:23" x14ac:dyDescent="0.25">
      <c r="A98" s="81" t="s">
        <v>215</v>
      </c>
      <c r="F98" s="52"/>
      <c r="G98" s="52"/>
      <c r="H98" s="52"/>
      <c r="L98" s="53"/>
      <c r="M98" s="53"/>
      <c r="N98" s="53"/>
      <c r="O98" s="14"/>
      <c r="P98" s="50">
        <f>Bestellungen!$F98*8+Bestellungen!$G98*6+Bestellungen!$I98*8+Bestellungen!$J98*6+Bestellungen!$L98*15+Bestellungen!$M98*10+Bestellungen!$O98</f>
        <v>0</v>
      </c>
      <c r="Q98" s="27" t="s">
        <v>30</v>
      </c>
      <c r="R98" s="59" t="s">
        <v>30</v>
      </c>
      <c r="U98" s="34">
        <f>IF(Bestellungen!$Q98="Ja",Bestellungen!$P98,0)</f>
        <v>0</v>
      </c>
      <c r="V98" s="62">
        <f>IF(Bestellungen!$R98="Ja",Tabelle1[[#This Row],[RD bestellt]],0)</f>
        <v>0</v>
      </c>
      <c r="W98">
        <f>Tabelle1[[#This Row],[einzel]]+Tabelle1[[#This Row],[Klasse]]+Tabelle1[[#This Row],[gratis]]</f>
        <v>0</v>
      </c>
    </row>
    <row r="99" spans="1:23" x14ac:dyDescent="0.25">
      <c r="A99" s="81" t="s">
        <v>216</v>
      </c>
      <c r="F99" s="52"/>
      <c r="G99" s="52"/>
      <c r="H99" s="52"/>
      <c r="L99" s="53"/>
      <c r="M99" s="53"/>
      <c r="N99" s="53"/>
      <c r="O99" s="14"/>
      <c r="P99" s="50">
        <f>Bestellungen!$F99*8+Bestellungen!$G99*6+Bestellungen!$I99*8+Bestellungen!$J99*6+Bestellungen!$L99*15+Bestellungen!$M99*10+Bestellungen!$O99</f>
        <v>0</v>
      </c>
      <c r="Q99" s="27" t="s">
        <v>30</v>
      </c>
      <c r="R99" s="59" t="s">
        <v>30</v>
      </c>
      <c r="U99" s="34">
        <f>IF(Bestellungen!$Q99="Ja",Bestellungen!$P99,0)</f>
        <v>0</v>
      </c>
      <c r="V99" s="62">
        <f>IF(Bestellungen!$R99="Ja",Tabelle1[[#This Row],[RD bestellt]],0)</f>
        <v>0</v>
      </c>
      <c r="W99">
        <f>Tabelle1[[#This Row],[einzel]]+Tabelle1[[#This Row],[Klasse]]+Tabelle1[[#This Row],[gratis]]</f>
        <v>0</v>
      </c>
    </row>
    <row r="100" spans="1:23" x14ac:dyDescent="0.25">
      <c r="A100" s="81" t="s">
        <v>217</v>
      </c>
      <c r="F100" s="52"/>
      <c r="G100" s="52"/>
      <c r="H100" s="52"/>
      <c r="L100" s="53"/>
      <c r="M100" s="53"/>
      <c r="N100" s="53"/>
      <c r="O100" s="14"/>
      <c r="P100" s="50">
        <f>Bestellungen!$F100*8+Bestellungen!$G100*6+Bestellungen!$I100*8+Bestellungen!$J100*6+Bestellungen!$L100*15+Bestellungen!$M100*10+Bestellungen!$O100</f>
        <v>0</v>
      </c>
      <c r="Q100" s="27" t="s">
        <v>30</v>
      </c>
      <c r="R100" s="59" t="s">
        <v>30</v>
      </c>
      <c r="U100" s="34">
        <f>IF(Bestellungen!$Q100="Ja",Bestellungen!$P100,0)</f>
        <v>0</v>
      </c>
      <c r="V100" s="62">
        <f>IF(Bestellungen!$R100="Ja",Tabelle1[[#This Row],[RD bestellt]],0)</f>
        <v>0</v>
      </c>
      <c r="W100">
        <f>Tabelle1[[#This Row],[einzel]]+Tabelle1[[#This Row],[Klasse]]+Tabelle1[[#This Row],[gratis]]</f>
        <v>0</v>
      </c>
    </row>
    <row r="101" spans="1:23" x14ac:dyDescent="0.25">
      <c r="A101" s="81" t="s">
        <v>218</v>
      </c>
      <c r="F101" s="52"/>
      <c r="G101" s="52"/>
      <c r="H101" s="52"/>
      <c r="L101" s="53"/>
      <c r="M101" s="53"/>
      <c r="N101" s="53"/>
      <c r="O101" s="14"/>
      <c r="P101" s="50">
        <f>Bestellungen!$F101*8+Bestellungen!$G101*6+Bestellungen!$I101*8+Bestellungen!$J101*6+Bestellungen!$L101*15+Bestellungen!$M101*10+Bestellungen!$O101</f>
        <v>0</v>
      </c>
      <c r="Q101" s="27" t="s">
        <v>30</v>
      </c>
      <c r="R101" s="59" t="s">
        <v>30</v>
      </c>
      <c r="U101" s="34">
        <f>IF(Bestellungen!$Q101="Ja",Bestellungen!$P101,0)</f>
        <v>0</v>
      </c>
      <c r="V101" s="62">
        <f>IF(Bestellungen!$R101="Ja",Tabelle1[[#This Row],[RD bestellt]],0)</f>
        <v>0</v>
      </c>
      <c r="W101">
        <f>Tabelle1[[#This Row],[einzel]]+Tabelle1[[#This Row],[Klasse]]+Tabelle1[[#This Row],[gratis]]</f>
        <v>0</v>
      </c>
    </row>
    <row r="102" spans="1:23" x14ac:dyDescent="0.25">
      <c r="A102" s="81" t="s">
        <v>219</v>
      </c>
      <c r="F102" s="52"/>
      <c r="G102" s="52"/>
      <c r="H102" s="52"/>
      <c r="L102" s="53"/>
      <c r="M102" s="53"/>
      <c r="N102" s="53"/>
      <c r="O102" s="14"/>
      <c r="P102" s="50">
        <f>Bestellungen!$F102*8+Bestellungen!$G102*6+Bestellungen!$I102*8+Bestellungen!$J102*6+Bestellungen!$L102*15+Bestellungen!$M102*10+Bestellungen!$O102</f>
        <v>0</v>
      </c>
      <c r="Q102" s="27" t="s">
        <v>30</v>
      </c>
      <c r="R102" s="59" t="s">
        <v>30</v>
      </c>
      <c r="U102" s="34">
        <f>IF(Bestellungen!$Q102="Ja",Bestellungen!$P102,0)</f>
        <v>0</v>
      </c>
      <c r="V102" s="62">
        <f>IF(Bestellungen!$R102="Ja",Tabelle1[[#This Row],[RD bestellt]],0)</f>
        <v>0</v>
      </c>
      <c r="W102">
        <f>Tabelle1[[#This Row],[einzel]]+Tabelle1[[#This Row],[Klasse]]+Tabelle1[[#This Row],[gratis]]</f>
        <v>0</v>
      </c>
    </row>
    <row r="103" spans="1:23" x14ac:dyDescent="0.25">
      <c r="A103" s="81" t="s">
        <v>220</v>
      </c>
      <c r="F103" s="52"/>
      <c r="G103" s="52"/>
      <c r="H103" s="52"/>
      <c r="L103" s="53"/>
      <c r="M103" s="53"/>
      <c r="N103" s="53"/>
      <c r="O103" s="14"/>
      <c r="P103" s="50">
        <f>Bestellungen!$F103*8+Bestellungen!$G103*6+Bestellungen!$I103*8+Bestellungen!$J103*6+Bestellungen!$L103*15+Bestellungen!$M103*10+Bestellungen!$O103</f>
        <v>0</v>
      </c>
      <c r="Q103" s="27" t="s">
        <v>30</v>
      </c>
      <c r="R103" s="59" t="s">
        <v>30</v>
      </c>
      <c r="U103" s="34">
        <f>IF(Bestellungen!$Q103="Ja",Bestellungen!$P103,0)</f>
        <v>0</v>
      </c>
      <c r="V103" s="62">
        <f>IF(Bestellungen!$R103="Ja",Tabelle1[[#This Row],[RD bestellt]],0)</f>
        <v>0</v>
      </c>
      <c r="W103">
        <f>Tabelle1[[#This Row],[einzel]]+Tabelle1[[#This Row],[Klasse]]+Tabelle1[[#This Row],[gratis]]</f>
        <v>0</v>
      </c>
    </row>
    <row r="104" spans="1:23" x14ac:dyDescent="0.25">
      <c r="A104" s="81" t="s">
        <v>221</v>
      </c>
      <c r="F104" s="52"/>
      <c r="G104" s="52"/>
      <c r="H104" s="52"/>
      <c r="L104" s="53"/>
      <c r="M104" s="53"/>
      <c r="N104" s="53"/>
      <c r="O104" s="14"/>
      <c r="P104" s="50">
        <f>Bestellungen!$F104*8+Bestellungen!$G104*6+Bestellungen!$I104*8+Bestellungen!$J104*6+Bestellungen!$L104*15+Bestellungen!$M104*10+Bestellungen!$O104</f>
        <v>0</v>
      </c>
      <c r="Q104" s="27" t="s">
        <v>30</v>
      </c>
      <c r="R104" s="59" t="s">
        <v>30</v>
      </c>
      <c r="U104" s="34">
        <f>IF(Bestellungen!$Q104="Ja",Bestellungen!$P104,0)</f>
        <v>0</v>
      </c>
      <c r="V104" s="62">
        <f>IF(Bestellungen!$R104="Ja",Tabelle1[[#This Row],[RD bestellt]],0)</f>
        <v>0</v>
      </c>
      <c r="W104">
        <f>Tabelle1[[#This Row],[einzel]]+Tabelle1[[#This Row],[Klasse]]+Tabelle1[[#This Row],[gratis]]</f>
        <v>0</v>
      </c>
    </row>
    <row r="105" spans="1:23" x14ac:dyDescent="0.25">
      <c r="A105" s="81" t="s">
        <v>222</v>
      </c>
      <c r="F105" s="52"/>
      <c r="G105" s="52"/>
      <c r="H105" s="52"/>
      <c r="L105" s="53"/>
      <c r="M105" s="53"/>
      <c r="N105" s="53"/>
      <c r="O105" s="14"/>
      <c r="P105" s="50">
        <f>Bestellungen!$F105*8+Bestellungen!$G105*6+Bestellungen!$I105*8+Bestellungen!$J105*6+Bestellungen!$L105*15+Bestellungen!$M105*10+Bestellungen!$O105</f>
        <v>0</v>
      </c>
      <c r="Q105" s="27" t="s">
        <v>30</v>
      </c>
      <c r="R105" s="59" t="s">
        <v>30</v>
      </c>
      <c r="U105" s="34">
        <f>IF(Bestellungen!$Q105="Ja",Bestellungen!$P105,0)</f>
        <v>0</v>
      </c>
      <c r="V105" s="62">
        <f>IF(Bestellungen!$R105="Ja",Tabelle1[[#This Row],[RD bestellt]],0)</f>
        <v>0</v>
      </c>
      <c r="W105">
        <f>Tabelle1[[#This Row],[einzel]]+Tabelle1[[#This Row],[Klasse]]+Tabelle1[[#This Row],[gratis]]</f>
        <v>0</v>
      </c>
    </row>
    <row r="106" spans="1:23" x14ac:dyDescent="0.25">
      <c r="A106" s="81" t="s">
        <v>223</v>
      </c>
      <c r="F106" s="52"/>
      <c r="G106" s="52"/>
      <c r="H106" s="52"/>
      <c r="L106" s="53"/>
      <c r="M106" s="53"/>
      <c r="N106" s="53"/>
      <c r="O106" s="14"/>
      <c r="P106" s="50">
        <f>Bestellungen!$F106*8+Bestellungen!$G106*6+Bestellungen!$I106*8+Bestellungen!$J106*6+Bestellungen!$L106*15+Bestellungen!$M106*10+Bestellungen!$O106</f>
        <v>0</v>
      </c>
      <c r="Q106" s="27" t="s">
        <v>30</v>
      </c>
      <c r="R106" s="59" t="s">
        <v>30</v>
      </c>
      <c r="U106" s="34">
        <f>IF(Bestellungen!$Q106="Ja",Bestellungen!$P106,0)</f>
        <v>0</v>
      </c>
      <c r="V106" s="62">
        <f>IF(Bestellungen!$R106="Ja",Tabelle1[[#This Row],[RD bestellt]],0)</f>
        <v>0</v>
      </c>
      <c r="W106">
        <f>Tabelle1[[#This Row],[einzel]]+Tabelle1[[#This Row],[Klasse]]+Tabelle1[[#This Row],[gratis]]</f>
        <v>0</v>
      </c>
    </row>
    <row r="107" spans="1:23" x14ac:dyDescent="0.25">
      <c r="A107" s="81" t="s">
        <v>224</v>
      </c>
      <c r="F107" s="52"/>
      <c r="G107" s="52"/>
      <c r="H107" s="52"/>
      <c r="L107" s="53"/>
      <c r="M107" s="53"/>
      <c r="N107" s="53"/>
      <c r="O107" s="14"/>
      <c r="P107" s="50">
        <f>Bestellungen!$F107*8+Bestellungen!$G107*6+Bestellungen!$I107*8+Bestellungen!$J107*6+Bestellungen!$L107*15+Bestellungen!$M107*10+Bestellungen!$O107</f>
        <v>0</v>
      </c>
      <c r="Q107" s="27" t="s">
        <v>30</v>
      </c>
      <c r="R107" s="59" t="s">
        <v>30</v>
      </c>
      <c r="U107" s="34">
        <f>IF(Bestellungen!$Q107="Ja",Bestellungen!$P107,0)</f>
        <v>0</v>
      </c>
      <c r="V107" s="62">
        <f>IF(Bestellungen!$R107="Ja",Tabelle1[[#This Row],[RD bestellt]],0)</f>
        <v>0</v>
      </c>
      <c r="W107">
        <f>Tabelle1[[#This Row],[einzel]]+Tabelle1[[#This Row],[Klasse]]+Tabelle1[[#This Row],[gratis]]</f>
        <v>0</v>
      </c>
    </row>
    <row r="108" spans="1:23" x14ac:dyDescent="0.25">
      <c r="A108" s="81" t="s">
        <v>225</v>
      </c>
      <c r="F108" s="52"/>
      <c r="G108" s="52"/>
      <c r="H108" s="52"/>
      <c r="L108" s="53"/>
      <c r="M108" s="53"/>
      <c r="N108" s="53"/>
      <c r="O108" s="14"/>
      <c r="P108" s="50">
        <f>Bestellungen!$F108*8+Bestellungen!$G108*6+Bestellungen!$I108*8+Bestellungen!$J108*6+Bestellungen!$L108*15+Bestellungen!$M108*10+Bestellungen!$O108</f>
        <v>0</v>
      </c>
      <c r="Q108" s="27" t="s">
        <v>30</v>
      </c>
      <c r="R108" s="59" t="s">
        <v>30</v>
      </c>
      <c r="U108" s="34">
        <f>IF(Bestellungen!$Q108="Ja",Bestellungen!$P108,0)</f>
        <v>0</v>
      </c>
      <c r="V108" s="62">
        <f>IF(Bestellungen!$R108="Ja",Tabelle1[[#This Row],[RD bestellt]],0)</f>
        <v>0</v>
      </c>
      <c r="W108">
        <f>Tabelle1[[#This Row],[einzel]]+Tabelle1[[#This Row],[Klasse]]+Tabelle1[[#This Row],[gratis]]</f>
        <v>0</v>
      </c>
    </row>
    <row r="109" spans="1:23" x14ac:dyDescent="0.25">
      <c r="A109" s="81" t="s">
        <v>226</v>
      </c>
      <c r="F109" s="52"/>
      <c r="G109" s="52"/>
      <c r="H109" s="52"/>
      <c r="L109" s="53"/>
      <c r="M109" s="53"/>
      <c r="N109" s="53"/>
      <c r="O109" s="14"/>
      <c r="P109" s="50">
        <f>Bestellungen!$F109*8+Bestellungen!$G109*6+Bestellungen!$I109*8+Bestellungen!$J109*6+Bestellungen!$L109*15+Bestellungen!$M109*10+Bestellungen!$O109</f>
        <v>0</v>
      </c>
      <c r="Q109" s="27" t="s">
        <v>30</v>
      </c>
      <c r="R109" s="59" t="s">
        <v>30</v>
      </c>
      <c r="U109" s="34">
        <f>IF(Bestellungen!$Q109="Ja",Bestellungen!$P109,0)</f>
        <v>0</v>
      </c>
      <c r="V109" s="62">
        <f>IF(Bestellungen!$R109="Ja",Tabelle1[[#This Row],[RD bestellt]],0)</f>
        <v>0</v>
      </c>
      <c r="W109">
        <f>Tabelle1[[#This Row],[einzel]]+Tabelle1[[#This Row],[Klasse]]+Tabelle1[[#This Row],[gratis]]</f>
        <v>0</v>
      </c>
    </row>
    <row r="110" spans="1:23" x14ac:dyDescent="0.25">
      <c r="A110" s="81" t="s">
        <v>227</v>
      </c>
      <c r="F110" s="52"/>
      <c r="G110" s="52"/>
      <c r="H110" s="52"/>
      <c r="L110" s="53"/>
      <c r="M110" s="53"/>
      <c r="N110" s="53"/>
      <c r="O110" s="14"/>
      <c r="P110" s="50">
        <f>Bestellungen!$F110*8+Bestellungen!$G110*6+Bestellungen!$I110*8+Bestellungen!$J110*6+Bestellungen!$L110*15+Bestellungen!$M110*10+Bestellungen!$O110</f>
        <v>0</v>
      </c>
      <c r="Q110" s="27" t="s">
        <v>30</v>
      </c>
      <c r="R110" s="59" t="s">
        <v>30</v>
      </c>
      <c r="U110" s="34">
        <f>IF(Bestellungen!$Q110="Ja",Bestellungen!$P110,0)</f>
        <v>0</v>
      </c>
      <c r="V110" s="62">
        <f>IF(Bestellungen!$R110="Ja",Tabelle1[[#This Row],[RD bestellt]],0)</f>
        <v>0</v>
      </c>
      <c r="W110">
        <f>Tabelle1[[#This Row],[einzel]]+Tabelle1[[#This Row],[Klasse]]+Tabelle1[[#This Row],[gratis]]</f>
        <v>0</v>
      </c>
    </row>
    <row r="111" spans="1:23" x14ac:dyDescent="0.25">
      <c r="A111" s="81" t="s">
        <v>228</v>
      </c>
      <c r="F111" s="52"/>
      <c r="G111" s="52"/>
      <c r="H111" s="52"/>
      <c r="L111" s="53"/>
      <c r="M111" s="53"/>
      <c r="N111" s="53"/>
      <c r="O111" s="14"/>
      <c r="P111" s="50">
        <f>Bestellungen!$F111*8+Bestellungen!$G111*6+Bestellungen!$I111*8+Bestellungen!$J111*6+Bestellungen!$L111*15+Bestellungen!$M111*10+Bestellungen!$O111</f>
        <v>0</v>
      </c>
      <c r="Q111" s="27" t="s">
        <v>30</v>
      </c>
      <c r="R111" s="59" t="s">
        <v>30</v>
      </c>
      <c r="U111" s="34">
        <f>IF(Bestellungen!$Q111="Ja",Bestellungen!$P111,0)</f>
        <v>0</v>
      </c>
      <c r="V111" s="62">
        <f>IF(Bestellungen!$R111="Ja",Tabelle1[[#This Row],[RD bestellt]],0)</f>
        <v>0</v>
      </c>
      <c r="W111">
        <f>Tabelle1[[#This Row],[einzel]]+Tabelle1[[#This Row],[Klasse]]+Tabelle1[[#This Row],[gratis]]</f>
        <v>0</v>
      </c>
    </row>
    <row r="112" spans="1:23" x14ac:dyDescent="0.25">
      <c r="A112" s="81" t="s">
        <v>229</v>
      </c>
      <c r="F112" s="52"/>
      <c r="G112" s="52"/>
      <c r="H112" s="52"/>
      <c r="L112" s="53"/>
      <c r="M112" s="53"/>
      <c r="N112" s="53"/>
      <c r="O112" s="14"/>
      <c r="P112" s="50">
        <f>Bestellungen!$F112*8+Bestellungen!$G112*6+Bestellungen!$I112*8+Bestellungen!$J112*6+Bestellungen!$L112*15+Bestellungen!$M112*10+Bestellungen!$O112</f>
        <v>0</v>
      </c>
      <c r="Q112" s="27" t="s">
        <v>30</v>
      </c>
      <c r="R112" s="59" t="s">
        <v>30</v>
      </c>
      <c r="U112" s="34">
        <f>IF(Bestellungen!$Q112="Ja",Bestellungen!$P112,0)</f>
        <v>0</v>
      </c>
      <c r="V112" s="62">
        <f>IF(Bestellungen!$R112="Ja",Tabelle1[[#This Row],[RD bestellt]],0)</f>
        <v>0</v>
      </c>
      <c r="W112">
        <f>Tabelle1[[#This Row],[einzel]]+Tabelle1[[#This Row],[Klasse]]+Tabelle1[[#This Row],[gratis]]</f>
        <v>0</v>
      </c>
    </row>
    <row r="113" spans="1:23" x14ac:dyDescent="0.25">
      <c r="A113" s="81" t="s">
        <v>230</v>
      </c>
      <c r="F113" s="52"/>
      <c r="G113" s="52"/>
      <c r="H113" s="52"/>
      <c r="L113" s="53"/>
      <c r="M113" s="53"/>
      <c r="N113" s="53"/>
      <c r="O113" s="14"/>
      <c r="P113" s="50">
        <f>Bestellungen!$F113*8+Bestellungen!$G113*6+Bestellungen!$I113*8+Bestellungen!$J113*6+Bestellungen!$L113*15+Bestellungen!$M113*10+Bestellungen!$O113</f>
        <v>0</v>
      </c>
      <c r="Q113" s="27" t="s">
        <v>30</v>
      </c>
      <c r="R113" s="59" t="s">
        <v>30</v>
      </c>
      <c r="U113" s="34">
        <f>IF(Bestellungen!$Q113="Ja",Bestellungen!$P113,0)</f>
        <v>0</v>
      </c>
      <c r="V113" s="62">
        <f>IF(Bestellungen!$R113="Ja",Tabelle1[[#This Row],[RD bestellt]],0)</f>
        <v>0</v>
      </c>
      <c r="W113">
        <f>Tabelle1[[#This Row],[einzel]]+Tabelle1[[#This Row],[Klasse]]+Tabelle1[[#This Row],[gratis]]</f>
        <v>0</v>
      </c>
    </row>
    <row r="114" spans="1:23" x14ac:dyDescent="0.25">
      <c r="A114" s="81" t="s">
        <v>231</v>
      </c>
      <c r="F114" s="52"/>
      <c r="G114" s="52"/>
      <c r="H114" s="52"/>
      <c r="L114" s="53"/>
      <c r="M114" s="53"/>
      <c r="N114" s="53"/>
      <c r="O114" s="14"/>
      <c r="P114" s="50">
        <f>Bestellungen!$F114*8+Bestellungen!$G114*6+Bestellungen!$I114*8+Bestellungen!$J114*6+Bestellungen!$L114*15+Bestellungen!$M114*10+Bestellungen!$O114</f>
        <v>0</v>
      </c>
      <c r="Q114" s="27" t="s">
        <v>30</v>
      </c>
      <c r="R114" s="59" t="s">
        <v>30</v>
      </c>
      <c r="U114" s="34">
        <f>IF(Bestellungen!$Q114="Ja",Bestellungen!$P114,0)</f>
        <v>0</v>
      </c>
      <c r="V114" s="62">
        <f>IF(Bestellungen!$R114="Ja",Tabelle1[[#This Row],[RD bestellt]],0)</f>
        <v>0</v>
      </c>
      <c r="W114">
        <f>Tabelle1[[#This Row],[einzel]]+Tabelle1[[#This Row],[Klasse]]+Tabelle1[[#This Row],[gratis]]</f>
        <v>0</v>
      </c>
    </row>
    <row r="115" spans="1:23" x14ac:dyDescent="0.25">
      <c r="A115" s="81" t="s">
        <v>232</v>
      </c>
      <c r="F115" s="52"/>
      <c r="G115" s="52"/>
      <c r="H115" s="52"/>
      <c r="L115" s="53"/>
      <c r="M115" s="53"/>
      <c r="N115" s="53"/>
      <c r="O115" s="14"/>
      <c r="P115" s="50">
        <f>Bestellungen!$F115*8+Bestellungen!$G115*6+Bestellungen!$I115*8+Bestellungen!$J115*6+Bestellungen!$L115*15+Bestellungen!$M115*10+Bestellungen!$O115</f>
        <v>0</v>
      </c>
      <c r="Q115" s="27" t="s">
        <v>30</v>
      </c>
      <c r="R115" s="59" t="s">
        <v>30</v>
      </c>
      <c r="U115" s="34">
        <f>IF(Bestellungen!$Q115="Ja",Bestellungen!$P115,0)</f>
        <v>0</v>
      </c>
      <c r="V115" s="62">
        <f>IF(Bestellungen!$R115="Ja",Tabelle1[[#This Row],[RD bestellt]],0)</f>
        <v>0</v>
      </c>
      <c r="W115">
        <f>Tabelle1[[#This Row],[einzel]]+Tabelle1[[#This Row],[Klasse]]+Tabelle1[[#This Row],[gratis]]</f>
        <v>0</v>
      </c>
    </row>
    <row r="116" spans="1:23" x14ac:dyDescent="0.25">
      <c r="A116" s="81" t="s">
        <v>233</v>
      </c>
      <c r="F116" s="52"/>
      <c r="G116" s="52"/>
      <c r="H116" s="52"/>
      <c r="L116" s="53"/>
      <c r="M116" s="53"/>
      <c r="N116" s="53"/>
      <c r="O116" s="14"/>
      <c r="P116" s="50">
        <f>Bestellungen!$F116*8+Bestellungen!$G116*6+Bestellungen!$I116*8+Bestellungen!$J116*6+Bestellungen!$L116*15+Bestellungen!$M116*10+Bestellungen!$O116</f>
        <v>0</v>
      </c>
      <c r="Q116" s="27" t="s">
        <v>30</v>
      </c>
      <c r="R116" s="59" t="s">
        <v>30</v>
      </c>
      <c r="U116" s="34">
        <f>IF(Bestellungen!$Q116="Ja",Bestellungen!$P116,0)</f>
        <v>0</v>
      </c>
      <c r="V116" s="62">
        <f>IF(Bestellungen!$R116="Ja",Tabelle1[[#This Row],[RD bestellt]],0)</f>
        <v>0</v>
      </c>
      <c r="W116">
        <f>Tabelle1[[#This Row],[einzel]]+Tabelle1[[#This Row],[Klasse]]+Tabelle1[[#This Row],[gratis]]</f>
        <v>0</v>
      </c>
    </row>
    <row r="117" spans="1:23" x14ac:dyDescent="0.25">
      <c r="A117" s="81" t="s">
        <v>234</v>
      </c>
      <c r="F117" s="52"/>
      <c r="G117" s="52"/>
      <c r="H117" s="52"/>
      <c r="L117" s="53"/>
      <c r="M117" s="53"/>
      <c r="N117" s="53"/>
      <c r="O117" s="14"/>
      <c r="P117" s="50">
        <f>Bestellungen!$F117*8+Bestellungen!$G117*6+Bestellungen!$I117*8+Bestellungen!$J117*6+Bestellungen!$L117*15+Bestellungen!$M117*10+Bestellungen!$O117</f>
        <v>0</v>
      </c>
      <c r="Q117" s="27" t="s">
        <v>30</v>
      </c>
      <c r="R117" s="59" t="s">
        <v>30</v>
      </c>
      <c r="U117" s="34">
        <f>IF(Bestellungen!$Q117="Ja",Bestellungen!$P117,0)</f>
        <v>0</v>
      </c>
      <c r="V117" s="62">
        <f>IF(Bestellungen!$R117="Ja",Tabelle1[[#This Row],[RD bestellt]],0)</f>
        <v>0</v>
      </c>
      <c r="W117">
        <f>Tabelle1[[#This Row],[einzel]]+Tabelle1[[#This Row],[Klasse]]+Tabelle1[[#This Row],[gratis]]</f>
        <v>0</v>
      </c>
    </row>
    <row r="118" spans="1:23" x14ac:dyDescent="0.25">
      <c r="A118" s="81" t="s">
        <v>235</v>
      </c>
      <c r="F118" s="52"/>
      <c r="G118" s="52"/>
      <c r="H118" s="52"/>
      <c r="L118" s="53"/>
      <c r="M118" s="53"/>
      <c r="N118" s="53"/>
      <c r="O118" s="14"/>
      <c r="P118" s="50">
        <f>Bestellungen!$F118*8+Bestellungen!$G118*6+Bestellungen!$I118*8+Bestellungen!$J118*6+Bestellungen!$L118*15+Bestellungen!$M118*10+Bestellungen!$O118</f>
        <v>0</v>
      </c>
      <c r="Q118" s="27" t="s">
        <v>30</v>
      </c>
      <c r="R118" s="59" t="s">
        <v>30</v>
      </c>
      <c r="U118" s="34">
        <f>IF(Bestellungen!$Q118="Ja",Bestellungen!$P118,0)</f>
        <v>0</v>
      </c>
      <c r="V118" s="62">
        <f>IF(Bestellungen!$R118="Ja",Tabelle1[[#This Row],[RD bestellt]],0)</f>
        <v>0</v>
      </c>
      <c r="W118">
        <f>Tabelle1[[#This Row],[einzel]]+Tabelle1[[#This Row],[Klasse]]+Tabelle1[[#This Row],[gratis]]</f>
        <v>0</v>
      </c>
    </row>
    <row r="119" spans="1:23" x14ac:dyDescent="0.25">
      <c r="A119" s="81" t="s">
        <v>236</v>
      </c>
      <c r="F119" s="52"/>
      <c r="G119" s="52"/>
      <c r="H119" s="52"/>
      <c r="L119" s="53"/>
      <c r="M119" s="53"/>
      <c r="N119" s="53"/>
      <c r="O119" s="14"/>
      <c r="P119" s="50">
        <f>Bestellungen!$F119*8+Bestellungen!$G119*6+Bestellungen!$I119*8+Bestellungen!$J119*6+Bestellungen!$L119*15+Bestellungen!$M119*10+Bestellungen!$O119</f>
        <v>0</v>
      </c>
      <c r="Q119" s="27" t="s">
        <v>30</v>
      </c>
      <c r="R119" s="59" t="s">
        <v>30</v>
      </c>
      <c r="U119" s="34">
        <f>IF(Bestellungen!$Q119="Ja",Bestellungen!$P119,0)</f>
        <v>0</v>
      </c>
      <c r="V119" s="62">
        <f>IF(Bestellungen!$R119="Ja",Tabelle1[[#This Row],[RD bestellt]],0)</f>
        <v>0</v>
      </c>
      <c r="W119">
        <f>Tabelle1[[#This Row],[einzel]]+Tabelle1[[#This Row],[Klasse]]+Tabelle1[[#This Row],[gratis]]</f>
        <v>0</v>
      </c>
    </row>
    <row r="120" spans="1:23" x14ac:dyDescent="0.25">
      <c r="A120" s="81" t="s">
        <v>237</v>
      </c>
      <c r="F120" s="52"/>
      <c r="G120" s="52"/>
      <c r="H120" s="52"/>
      <c r="L120" s="53"/>
      <c r="M120" s="53"/>
      <c r="N120" s="53"/>
      <c r="O120" s="14"/>
      <c r="P120" s="50">
        <f>Bestellungen!$F120*8+Bestellungen!$G120*6+Bestellungen!$I120*8+Bestellungen!$J120*6+Bestellungen!$L120*15+Bestellungen!$M120*10+Bestellungen!$O120</f>
        <v>0</v>
      </c>
      <c r="Q120" s="27" t="s">
        <v>30</v>
      </c>
      <c r="R120" s="59" t="s">
        <v>30</v>
      </c>
      <c r="U120" s="34">
        <f>IF(Bestellungen!$Q120="Ja",Bestellungen!$P120,0)</f>
        <v>0</v>
      </c>
      <c r="V120" s="62">
        <f>IF(Bestellungen!$R120="Ja",Tabelle1[[#This Row],[RD bestellt]],0)</f>
        <v>0</v>
      </c>
      <c r="W120">
        <f>Tabelle1[[#This Row],[einzel]]+Tabelle1[[#This Row],[Klasse]]+Tabelle1[[#This Row],[gratis]]</f>
        <v>0</v>
      </c>
    </row>
    <row r="121" spans="1:23" x14ac:dyDescent="0.25">
      <c r="A121" s="81" t="s">
        <v>238</v>
      </c>
      <c r="F121" s="52"/>
      <c r="G121" s="52"/>
      <c r="H121" s="52"/>
      <c r="L121" s="53"/>
      <c r="M121" s="53"/>
      <c r="N121" s="53"/>
      <c r="O121" s="14"/>
      <c r="P121" s="50">
        <f>Bestellungen!$F121*8+Bestellungen!$G121*6+Bestellungen!$I121*8+Bestellungen!$J121*6+Bestellungen!$L121*15+Bestellungen!$M121*10+Bestellungen!$O121</f>
        <v>0</v>
      </c>
      <c r="Q121" s="27" t="s">
        <v>30</v>
      </c>
      <c r="R121" s="59" t="s">
        <v>30</v>
      </c>
      <c r="U121" s="34">
        <f>IF(Bestellungen!$Q121="Ja",Bestellungen!$P121,0)</f>
        <v>0</v>
      </c>
      <c r="V121" s="62">
        <f>IF(Bestellungen!$R121="Ja",Tabelle1[[#This Row],[RD bestellt]],0)</f>
        <v>0</v>
      </c>
      <c r="W121">
        <f>Tabelle1[[#This Row],[einzel]]+Tabelle1[[#This Row],[Klasse]]+Tabelle1[[#This Row],[gratis]]</f>
        <v>0</v>
      </c>
    </row>
    <row r="122" spans="1:23" x14ac:dyDescent="0.25">
      <c r="A122" s="81" t="s">
        <v>239</v>
      </c>
      <c r="F122" s="52"/>
      <c r="G122" s="52"/>
      <c r="H122" s="52"/>
      <c r="L122" s="53"/>
      <c r="M122" s="53"/>
      <c r="N122" s="53"/>
      <c r="O122" s="14"/>
      <c r="P122" s="50">
        <f>Bestellungen!$F122*8+Bestellungen!$G122*6+Bestellungen!$I122*8+Bestellungen!$J122*6+Bestellungen!$L122*15+Bestellungen!$M122*10+Bestellungen!$O122</f>
        <v>0</v>
      </c>
      <c r="Q122" s="27" t="s">
        <v>30</v>
      </c>
      <c r="R122" s="59" t="s">
        <v>30</v>
      </c>
      <c r="U122" s="34">
        <f>IF(Bestellungen!$Q122="Ja",Bestellungen!$P122,0)</f>
        <v>0</v>
      </c>
      <c r="V122" s="62">
        <f>IF(Bestellungen!$R122="Ja",Tabelle1[[#This Row],[RD bestellt]],0)</f>
        <v>0</v>
      </c>
      <c r="W122">
        <f>Tabelle1[[#This Row],[einzel]]+Tabelle1[[#This Row],[Klasse]]+Tabelle1[[#This Row],[gratis]]</f>
        <v>0</v>
      </c>
    </row>
    <row r="123" spans="1:23" x14ac:dyDescent="0.25">
      <c r="A123" s="81" t="s">
        <v>240</v>
      </c>
      <c r="F123" s="52"/>
      <c r="G123" s="52"/>
      <c r="H123" s="52"/>
      <c r="L123" s="53"/>
      <c r="M123" s="53"/>
      <c r="N123" s="53"/>
      <c r="O123" s="14"/>
      <c r="P123" s="50">
        <f>Bestellungen!$F123*8+Bestellungen!$G123*6+Bestellungen!$I123*8+Bestellungen!$J123*6+Bestellungen!$L123*15+Bestellungen!$M123*10+Bestellungen!$O123</f>
        <v>0</v>
      </c>
      <c r="Q123" s="27" t="s">
        <v>30</v>
      </c>
      <c r="R123" s="59" t="s">
        <v>30</v>
      </c>
      <c r="U123" s="34">
        <f>IF(Bestellungen!$Q123="Ja",Bestellungen!$P123,0)</f>
        <v>0</v>
      </c>
      <c r="V123" s="62">
        <f>IF(Bestellungen!$R123="Ja",Tabelle1[[#This Row],[RD bestellt]],0)</f>
        <v>0</v>
      </c>
      <c r="W123">
        <f>Tabelle1[[#This Row],[einzel]]+Tabelle1[[#This Row],[Klasse]]+Tabelle1[[#This Row],[gratis]]</f>
        <v>0</v>
      </c>
    </row>
    <row r="124" spans="1:23" x14ac:dyDescent="0.25">
      <c r="A124" s="81" t="s">
        <v>241</v>
      </c>
      <c r="F124" s="52"/>
      <c r="G124" s="52"/>
      <c r="H124" s="52"/>
      <c r="L124" s="53"/>
      <c r="M124" s="53"/>
      <c r="N124" s="53"/>
      <c r="O124" s="14"/>
      <c r="P124" s="50">
        <f>Bestellungen!$F124*8+Bestellungen!$G124*6+Bestellungen!$I124*8+Bestellungen!$J124*6+Bestellungen!$L124*15+Bestellungen!$M124*10+Bestellungen!$O124</f>
        <v>0</v>
      </c>
      <c r="Q124" s="27" t="s">
        <v>30</v>
      </c>
      <c r="R124" s="59" t="s">
        <v>30</v>
      </c>
      <c r="U124" s="34">
        <f>IF(Bestellungen!$Q124="Ja",Bestellungen!$P124,0)</f>
        <v>0</v>
      </c>
      <c r="V124" s="62">
        <f>IF(Bestellungen!$R124="Ja",Tabelle1[[#This Row],[RD bestellt]],0)</f>
        <v>0</v>
      </c>
      <c r="W124">
        <f>Tabelle1[[#This Row],[einzel]]+Tabelle1[[#This Row],[Klasse]]+Tabelle1[[#This Row],[gratis]]</f>
        <v>0</v>
      </c>
    </row>
    <row r="125" spans="1:23" x14ac:dyDescent="0.25">
      <c r="A125" s="81" t="s">
        <v>242</v>
      </c>
      <c r="F125" s="52"/>
      <c r="G125" s="52"/>
      <c r="H125" s="52"/>
      <c r="L125" s="53"/>
      <c r="M125" s="53"/>
      <c r="N125" s="53"/>
      <c r="O125" s="14"/>
      <c r="P125" s="50">
        <f>Bestellungen!$F125*8+Bestellungen!$G125*6+Bestellungen!$I125*8+Bestellungen!$J125*6+Bestellungen!$L125*15+Bestellungen!$M125*10+Bestellungen!$O125</f>
        <v>0</v>
      </c>
      <c r="Q125" s="27" t="s">
        <v>30</v>
      </c>
      <c r="R125" s="59" t="s">
        <v>30</v>
      </c>
      <c r="U125" s="34">
        <f>IF(Bestellungen!$Q125="Ja",Bestellungen!$P125,0)</f>
        <v>0</v>
      </c>
      <c r="V125" s="62">
        <f>IF(Bestellungen!$R125="Ja",Tabelle1[[#This Row],[RD bestellt]],0)</f>
        <v>0</v>
      </c>
      <c r="W125">
        <f>Tabelle1[[#This Row],[einzel]]+Tabelle1[[#This Row],[Klasse]]+Tabelle1[[#This Row],[gratis]]</f>
        <v>0</v>
      </c>
    </row>
    <row r="126" spans="1:23" x14ac:dyDescent="0.25">
      <c r="A126" s="81" t="s">
        <v>243</v>
      </c>
      <c r="F126" s="52"/>
      <c r="G126" s="52"/>
      <c r="H126" s="52"/>
      <c r="L126" s="53"/>
      <c r="M126" s="53"/>
      <c r="N126" s="53"/>
      <c r="O126" s="14"/>
      <c r="P126" s="50">
        <f>Bestellungen!$F126*8+Bestellungen!$G126*6+Bestellungen!$I126*8+Bestellungen!$J126*6+Bestellungen!$L126*15+Bestellungen!$M126*10+Bestellungen!$O126</f>
        <v>0</v>
      </c>
      <c r="Q126" s="27" t="s">
        <v>30</v>
      </c>
      <c r="R126" s="59" t="s">
        <v>30</v>
      </c>
      <c r="U126" s="34">
        <f>IF(Bestellungen!$Q126="Ja",Bestellungen!$P126,0)</f>
        <v>0</v>
      </c>
      <c r="V126" s="62">
        <f>IF(Bestellungen!$R126="Ja",Tabelle1[[#This Row],[RD bestellt]],0)</f>
        <v>0</v>
      </c>
      <c r="W126">
        <f>Tabelle1[[#This Row],[einzel]]+Tabelle1[[#This Row],[Klasse]]+Tabelle1[[#This Row],[gratis]]</f>
        <v>0</v>
      </c>
    </row>
    <row r="127" spans="1:23" x14ac:dyDescent="0.25">
      <c r="A127" s="81" t="s">
        <v>244</v>
      </c>
      <c r="F127" s="52"/>
      <c r="G127" s="52"/>
      <c r="H127" s="52"/>
      <c r="L127" s="53"/>
      <c r="M127" s="53"/>
      <c r="N127" s="53"/>
      <c r="O127" s="14"/>
      <c r="P127" s="50">
        <f>Bestellungen!$F127*8+Bestellungen!$G127*6+Bestellungen!$I127*8+Bestellungen!$J127*6+Bestellungen!$L127*15+Bestellungen!$M127*10+Bestellungen!$O127</f>
        <v>0</v>
      </c>
      <c r="Q127" s="27" t="s">
        <v>30</v>
      </c>
      <c r="R127" s="59" t="s">
        <v>30</v>
      </c>
      <c r="U127" s="34">
        <f>IF(Bestellungen!$Q127="Ja",Bestellungen!$P127,0)</f>
        <v>0</v>
      </c>
      <c r="V127" s="62">
        <f>IF(Bestellungen!$R127="Ja",Tabelle1[[#This Row],[RD bestellt]],0)</f>
        <v>0</v>
      </c>
      <c r="W127">
        <f>Tabelle1[[#This Row],[einzel]]+Tabelle1[[#This Row],[Klasse]]+Tabelle1[[#This Row],[gratis]]</f>
        <v>0</v>
      </c>
    </row>
    <row r="128" spans="1:23" x14ac:dyDescent="0.25">
      <c r="A128" s="81" t="s">
        <v>245</v>
      </c>
      <c r="F128" s="52"/>
      <c r="G128" s="52"/>
      <c r="H128" s="52"/>
      <c r="L128" s="53"/>
      <c r="M128" s="53"/>
      <c r="N128" s="53"/>
      <c r="O128" s="14"/>
      <c r="P128" s="50">
        <f>Bestellungen!$F128*8+Bestellungen!$G128*6+Bestellungen!$I128*8+Bestellungen!$J128*6+Bestellungen!$L128*15+Bestellungen!$M128*10+Bestellungen!$O128</f>
        <v>0</v>
      </c>
      <c r="Q128" s="27" t="s">
        <v>30</v>
      </c>
      <c r="R128" s="59" t="s">
        <v>30</v>
      </c>
      <c r="U128" s="34">
        <f>IF(Bestellungen!$Q128="Ja",Bestellungen!$P128,0)</f>
        <v>0</v>
      </c>
      <c r="V128" s="62">
        <f>IF(Bestellungen!$R128="Ja",Tabelle1[[#This Row],[RD bestellt]],0)</f>
        <v>0</v>
      </c>
      <c r="W128">
        <f>Tabelle1[[#This Row],[einzel]]+Tabelle1[[#This Row],[Klasse]]+Tabelle1[[#This Row],[gratis]]</f>
        <v>0</v>
      </c>
    </row>
    <row r="129" spans="1:23" x14ac:dyDescent="0.25">
      <c r="A129" s="81" t="s">
        <v>246</v>
      </c>
      <c r="F129" s="52"/>
      <c r="G129" s="52"/>
      <c r="H129" s="52"/>
      <c r="L129" s="53"/>
      <c r="M129" s="53"/>
      <c r="N129" s="53"/>
      <c r="O129" s="14"/>
      <c r="P129" s="50">
        <f>Bestellungen!$F129*8+Bestellungen!$G129*6+Bestellungen!$I129*8+Bestellungen!$J129*6+Bestellungen!$L129*15+Bestellungen!$M129*10+Bestellungen!$O129</f>
        <v>0</v>
      </c>
      <c r="Q129" s="27" t="s">
        <v>30</v>
      </c>
      <c r="R129" s="59" t="s">
        <v>30</v>
      </c>
      <c r="U129" s="34">
        <f>IF(Bestellungen!$Q129="Ja",Bestellungen!$P129,0)</f>
        <v>0</v>
      </c>
      <c r="V129" s="62">
        <f>IF(Bestellungen!$R129="Ja",Tabelle1[[#This Row],[RD bestellt]],0)</f>
        <v>0</v>
      </c>
      <c r="W129">
        <f>Tabelle1[[#This Row],[einzel]]+Tabelle1[[#This Row],[Klasse]]+Tabelle1[[#This Row],[gratis]]</f>
        <v>0</v>
      </c>
    </row>
    <row r="130" spans="1:23" x14ac:dyDescent="0.25">
      <c r="A130" s="81" t="s">
        <v>247</v>
      </c>
      <c r="F130" s="52"/>
      <c r="G130" s="52"/>
      <c r="H130" s="52"/>
      <c r="L130" s="53"/>
      <c r="M130" s="53"/>
      <c r="N130" s="53"/>
      <c r="O130" s="14"/>
      <c r="P130" s="50">
        <f>Bestellungen!$F130*8+Bestellungen!$G130*6+Bestellungen!$I130*8+Bestellungen!$J130*6+Bestellungen!$L130*15+Bestellungen!$M130*10+Bestellungen!$O130</f>
        <v>0</v>
      </c>
      <c r="Q130" s="27" t="s">
        <v>30</v>
      </c>
      <c r="R130" s="59" t="s">
        <v>30</v>
      </c>
      <c r="U130" s="34">
        <f>IF(Bestellungen!$Q130="Ja",Bestellungen!$P130,0)</f>
        <v>0</v>
      </c>
      <c r="V130" s="62">
        <f>IF(Bestellungen!$R130="Ja",Tabelle1[[#This Row],[RD bestellt]],0)</f>
        <v>0</v>
      </c>
      <c r="W130">
        <f>Tabelle1[[#This Row],[einzel]]+Tabelle1[[#This Row],[Klasse]]+Tabelle1[[#This Row],[gratis]]</f>
        <v>0</v>
      </c>
    </row>
    <row r="131" spans="1:23" x14ac:dyDescent="0.25">
      <c r="A131" s="81" t="s">
        <v>248</v>
      </c>
      <c r="F131" s="52"/>
      <c r="G131" s="52"/>
      <c r="H131" s="52"/>
      <c r="L131" s="53"/>
      <c r="M131" s="53"/>
      <c r="N131" s="53"/>
      <c r="O131" s="14"/>
      <c r="P131" s="50">
        <f>Bestellungen!$F131*8+Bestellungen!$G131*6+Bestellungen!$I131*8+Bestellungen!$J131*6+Bestellungen!$L131*15+Bestellungen!$M131*10+Bestellungen!$O131</f>
        <v>0</v>
      </c>
      <c r="Q131" s="27" t="s">
        <v>30</v>
      </c>
      <c r="R131" s="59" t="s">
        <v>30</v>
      </c>
      <c r="U131" s="34">
        <f>IF(Bestellungen!$Q131="Ja",Bestellungen!$P131,0)</f>
        <v>0</v>
      </c>
      <c r="V131" s="62">
        <f>IF(Bestellungen!$R131="Ja",Tabelle1[[#This Row],[RD bestellt]],0)</f>
        <v>0</v>
      </c>
      <c r="W131">
        <f>Tabelle1[[#This Row],[einzel]]+Tabelle1[[#This Row],[Klasse]]+Tabelle1[[#This Row],[gratis]]</f>
        <v>0</v>
      </c>
    </row>
    <row r="132" spans="1:23" x14ac:dyDescent="0.25">
      <c r="A132" s="81" t="s">
        <v>249</v>
      </c>
      <c r="F132" s="52"/>
      <c r="G132" s="52"/>
      <c r="H132" s="52"/>
      <c r="L132" s="53"/>
      <c r="M132" s="53"/>
      <c r="N132" s="53"/>
      <c r="O132" s="14"/>
      <c r="P132" s="50">
        <f>Bestellungen!$F132*8+Bestellungen!$G132*6+Bestellungen!$I132*8+Bestellungen!$J132*6+Bestellungen!$L132*15+Bestellungen!$M132*10+Bestellungen!$O132</f>
        <v>0</v>
      </c>
      <c r="Q132" s="27" t="s">
        <v>30</v>
      </c>
      <c r="R132" s="59" t="s">
        <v>30</v>
      </c>
      <c r="U132" s="34">
        <f>IF(Bestellungen!$Q132="Ja",Bestellungen!$P132,0)</f>
        <v>0</v>
      </c>
      <c r="V132" s="62">
        <f>IF(Bestellungen!$R132="Ja",Tabelle1[[#This Row],[RD bestellt]],0)</f>
        <v>0</v>
      </c>
      <c r="W132">
        <f>Tabelle1[[#This Row],[einzel]]+Tabelle1[[#This Row],[Klasse]]+Tabelle1[[#This Row],[gratis]]</f>
        <v>0</v>
      </c>
    </row>
    <row r="133" spans="1:23" x14ac:dyDescent="0.25">
      <c r="A133" s="81" t="s">
        <v>250</v>
      </c>
      <c r="F133" s="52"/>
      <c r="G133" s="52"/>
      <c r="H133" s="52"/>
      <c r="L133" s="53"/>
      <c r="M133" s="53"/>
      <c r="N133" s="53"/>
      <c r="O133" s="14"/>
      <c r="P133" s="50">
        <f>Bestellungen!$F133*8+Bestellungen!$G133*6+Bestellungen!$I133*8+Bestellungen!$J133*6+Bestellungen!$L133*15+Bestellungen!$M133*10+Bestellungen!$O133</f>
        <v>0</v>
      </c>
      <c r="Q133" s="27" t="s">
        <v>30</v>
      </c>
      <c r="R133" s="59" t="s">
        <v>30</v>
      </c>
      <c r="U133" s="34">
        <f>IF(Bestellungen!$Q133="Ja",Bestellungen!$P133,0)</f>
        <v>0</v>
      </c>
      <c r="V133" s="62">
        <f>IF(Bestellungen!$R133="Ja",Tabelle1[[#This Row],[RD bestellt]],0)</f>
        <v>0</v>
      </c>
      <c r="W133">
        <f>Tabelle1[[#This Row],[einzel]]+Tabelle1[[#This Row],[Klasse]]+Tabelle1[[#This Row],[gratis]]</f>
        <v>0</v>
      </c>
    </row>
    <row r="134" spans="1:23" x14ac:dyDescent="0.25">
      <c r="A134" s="81" t="s">
        <v>251</v>
      </c>
      <c r="F134" s="52"/>
      <c r="G134" s="52"/>
      <c r="H134" s="52"/>
      <c r="L134" s="53"/>
      <c r="M134" s="53"/>
      <c r="N134" s="53"/>
      <c r="O134" s="14"/>
      <c r="P134" s="50">
        <f>Bestellungen!$F134*8+Bestellungen!$G134*6+Bestellungen!$I134*8+Bestellungen!$J134*6+Bestellungen!$L134*15+Bestellungen!$M134*10+Bestellungen!$O134</f>
        <v>0</v>
      </c>
      <c r="Q134" s="27" t="s">
        <v>30</v>
      </c>
      <c r="R134" s="59" t="s">
        <v>30</v>
      </c>
      <c r="U134" s="34">
        <f>IF(Bestellungen!$Q134="Ja",Bestellungen!$P134,0)</f>
        <v>0</v>
      </c>
      <c r="V134" s="62">
        <f>IF(Bestellungen!$R134="Ja",Tabelle1[[#This Row],[RD bestellt]],0)</f>
        <v>0</v>
      </c>
      <c r="W134">
        <f>Tabelle1[[#This Row],[einzel]]+Tabelle1[[#This Row],[Klasse]]+Tabelle1[[#This Row],[gratis]]</f>
        <v>0</v>
      </c>
    </row>
    <row r="135" spans="1:23" x14ac:dyDescent="0.25">
      <c r="A135" s="81" t="s">
        <v>252</v>
      </c>
      <c r="F135" s="52"/>
      <c r="G135" s="52"/>
      <c r="H135" s="52"/>
      <c r="L135" s="53"/>
      <c r="M135" s="53"/>
      <c r="N135" s="53"/>
      <c r="O135" s="14"/>
      <c r="P135" s="50">
        <f>Bestellungen!$F135*8+Bestellungen!$G135*6+Bestellungen!$I135*8+Bestellungen!$J135*6+Bestellungen!$L135*15+Bestellungen!$M135*10+Bestellungen!$O135</f>
        <v>0</v>
      </c>
      <c r="Q135" s="27" t="s">
        <v>30</v>
      </c>
      <c r="R135" s="59" t="s">
        <v>30</v>
      </c>
      <c r="U135" s="34">
        <f>IF(Bestellungen!$Q135="Ja",Bestellungen!$P135,0)</f>
        <v>0</v>
      </c>
      <c r="V135" s="62">
        <f>IF(Bestellungen!$R135="Ja",Tabelle1[[#This Row],[RD bestellt]],0)</f>
        <v>0</v>
      </c>
      <c r="W135">
        <f>Tabelle1[[#This Row],[einzel]]+Tabelle1[[#This Row],[Klasse]]+Tabelle1[[#This Row],[gratis]]</f>
        <v>0</v>
      </c>
    </row>
    <row r="136" spans="1:23" x14ac:dyDescent="0.25">
      <c r="A136" s="81" t="s">
        <v>253</v>
      </c>
      <c r="F136" s="52"/>
      <c r="G136" s="52"/>
      <c r="H136" s="52"/>
      <c r="L136" s="53"/>
      <c r="M136" s="53"/>
      <c r="N136" s="53"/>
      <c r="O136" s="14"/>
      <c r="P136" s="50">
        <f>Bestellungen!$F136*8+Bestellungen!$G136*6+Bestellungen!$I136*8+Bestellungen!$J136*6+Bestellungen!$L136*15+Bestellungen!$M136*10+Bestellungen!$O136</f>
        <v>0</v>
      </c>
      <c r="Q136" s="27" t="s">
        <v>30</v>
      </c>
      <c r="R136" s="59" t="s">
        <v>30</v>
      </c>
      <c r="U136" s="34">
        <f>IF(Bestellungen!$Q136="Ja",Bestellungen!$P136,0)</f>
        <v>0</v>
      </c>
      <c r="V136" s="62">
        <f>IF(Bestellungen!$R136="Ja",Tabelle1[[#This Row],[RD bestellt]],0)</f>
        <v>0</v>
      </c>
      <c r="W136">
        <f>Tabelle1[[#This Row],[einzel]]+Tabelle1[[#This Row],[Klasse]]+Tabelle1[[#This Row],[gratis]]</f>
        <v>0</v>
      </c>
    </row>
    <row r="137" spans="1:23" x14ac:dyDescent="0.25">
      <c r="A137" s="81" t="s">
        <v>254</v>
      </c>
      <c r="F137" s="52"/>
      <c r="G137" s="52"/>
      <c r="H137" s="52"/>
      <c r="L137" s="53"/>
      <c r="M137" s="53"/>
      <c r="N137" s="53"/>
      <c r="O137" s="14"/>
      <c r="P137" s="50">
        <f>Bestellungen!$F137*8+Bestellungen!$G137*6+Bestellungen!$I137*8+Bestellungen!$J137*6+Bestellungen!$L137*15+Bestellungen!$M137*10+Bestellungen!$O137</f>
        <v>0</v>
      </c>
      <c r="Q137" s="27" t="s">
        <v>30</v>
      </c>
      <c r="R137" s="59" t="s">
        <v>30</v>
      </c>
      <c r="U137" s="34">
        <f>IF(Bestellungen!$Q137="Ja",Bestellungen!$P137,0)</f>
        <v>0</v>
      </c>
      <c r="V137" s="62">
        <f>IF(Bestellungen!$R137="Ja",Tabelle1[[#This Row],[RD bestellt]],0)</f>
        <v>0</v>
      </c>
      <c r="W137">
        <f>Tabelle1[[#This Row],[einzel]]+Tabelle1[[#This Row],[Klasse]]+Tabelle1[[#This Row],[gratis]]</f>
        <v>0</v>
      </c>
    </row>
    <row r="138" spans="1:23" x14ac:dyDescent="0.25">
      <c r="A138" s="81" t="s">
        <v>255</v>
      </c>
      <c r="F138" s="52"/>
      <c r="G138" s="52"/>
      <c r="H138" s="52"/>
      <c r="L138" s="53"/>
      <c r="M138" s="53"/>
      <c r="N138" s="53"/>
      <c r="O138" s="14"/>
      <c r="P138" s="50">
        <f>Bestellungen!$F138*8+Bestellungen!$G138*6+Bestellungen!$I138*8+Bestellungen!$J138*6+Bestellungen!$L138*15+Bestellungen!$M138*10+Bestellungen!$O138</f>
        <v>0</v>
      </c>
      <c r="Q138" s="27" t="s">
        <v>30</v>
      </c>
      <c r="R138" s="59" t="s">
        <v>30</v>
      </c>
      <c r="U138" s="34">
        <f>IF(Bestellungen!$Q138="Ja",Bestellungen!$P138,0)</f>
        <v>0</v>
      </c>
      <c r="V138" s="62">
        <f>IF(Bestellungen!$R138="Ja",Tabelle1[[#This Row],[RD bestellt]],0)</f>
        <v>0</v>
      </c>
      <c r="W138">
        <f>Tabelle1[[#This Row],[einzel]]+Tabelle1[[#This Row],[Klasse]]+Tabelle1[[#This Row],[gratis]]</f>
        <v>0</v>
      </c>
    </row>
    <row r="139" spans="1:23" x14ac:dyDescent="0.25">
      <c r="A139" s="81" t="s">
        <v>256</v>
      </c>
      <c r="F139" s="52"/>
      <c r="G139" s="52"/>
      <c r="H139" s="52"/>
      <c r="L139" s="53"/>
      <c r="M139" s="53"/>
      <c r="N139" s="53"/>
      <c r="O139" s="14"/>
      <c r="P139" s="50">
        <f>Bestellungen!$F139*8+Bestellungen!$G139*6+Bestellungen!$I139*8+Bestellungen!$J139*6+Bestellungen!$L139*15+Bestellungen!$M139*10+Bestellungen!$O139</f>
        <v>0</v>
      </c>
      <c r="Q139" s="27" t="s">
        <v>30</v>
      </c>
      <c r="R139" s="59" t="s">
        <v>30</v>
      </c>
      <c r="U139" s="34">
        <f>IF(Bestellungen!$Q139="Ja",Bestellungen!$P139,0)</f>
        <v>0</v>
      </c>
      <c r="V139" s="62">
        <f>IF(Bestellungen!$R139="Ja",Tabelle1[[#This Row],[RD bestellt]],0)</f>
        <v>0</v>
      </c>
      <c r="W139">
        <f>Tabelle1[[#This Row],[einzel]]+Tabelle1[[#This Row],[Klasse]]+Tabelle1[[#This Row],[gratis]]</f>
        <v>0</v>
      </c>
    </row>
    <row r="140" spans="1:23" x14ac:dyDescent="0.25">
      <c r="A140" s="81" t="s">
        <v>257</v>
      </c>
      <c r="F140" s="52"/>
      <c r="G140" s="52"/>
      <c r="H140" s="52"/>
      <c r="L140" s="53"/>
      <c r="M140" s="53"/>
      <c r="N140" s="53"/>
      <c r="O140" s="14"/>
      <c r="P140" s="50">
        <f>Bestellungen!$F140*8+Bestellungen!$G140*6+Bestellungen!$I140*8+Bestellungen!$J140*6+Bestellungen!$L140*15+Bestellungen!$M140*10+Bestellungen!$O140</f>
        <v>0</v>
      </c>
      <c r="Q140" s="27" t="s">
        <v>30</v>
      </c>
      <c r="R140" s="59" t="s">
        <v>30</v>
      </c>
      <c r="U140" s="34">
        <f>IF(Bestellungen!$Q140="Ja",Bestellungen!$P140,0)</f>
        <v>0</v>
      </c>
      <c r="V140" s="62">
        <f>IF(Bestellungen!$R140="Ja",Tabelle1[[#This Row],[RD bestellt]],0)</f>
        <v>0</v>
      </c>
      <c r="W140">
        <f>Tabelle1[[#This Row],[einzel]]+Tabelle1[[#This Row],[Klasse]]+Tabelle1[[#This Row],[gratis]]</f>
        <v>0</v>
      </c>
    </row>
    <row r="141" spans="1:23" x14ac:dyDescent="0.25">
      <c r="A141" s="81" t="s">
        <v>258</v>
      </c>
      <c r="F141" s="52"/>
      <c r="G141" s="52"/>
      <c r="H141" s="52"/>
      <c r="L141" s="53"/>
      <c r="M141" s="53"/>
      <c r="N141" s="53"/>
      <c r="O141" s="14"/>
      <c r="P141" s="50">
        <f>Bestellungen!$F141*8+Bestellungen!$G141*6+Bestellungen!$I141*8+Bestellungen!$J141*6+Bestellungen!$L141*15+Bestellungen!$M141*10+Bestellungen!$O141</f>
        <v>0</v>
      </c>
      <c r="Q141" s="27" t="s">
        <v>30</v>
      </c>
      <c r="R141" s="59" t="s">
        <v>30</v>
      </c>
      <c r="U141" s="34">
        <f>IF(Bestellungen!$Q141="Ja",Bestellungen!$P141,0)</f>
        <v>0</v>
      </c>
      <c r="V141" s="62">
        <f>IF(Bestellungen!$R141="Ja",Tabelle1[[#This Row],[RD bestellt]],0)</f>
        <v>0</v>
      </c>
      <c r="W141">
        <f>Tabelle1[[#This Row],[einzel]]+Tabelle1[[#This Row],[Klasse]]+Tabelle1[[#This Row],[gratis]]</f>
        <v>0</v>
      </c>
    </row>
    <row r="142" spans="1:23" x14ac:dyDescent="0.25">
      <c r="A142" s="81" t="s">
        <v>259</v>
      </c>
      <c r="F142" s="52"/>
      <c r="G142" s="52"/>
      <c r="H142" s="52"/>
      <c r="L142" s="53"/>
      <c r="M142" s="53"/>
      <c r="N142" s="53"/>
      <c r="O142" s="14"/>
      <c r="P142" s="50">
        <f>Bestellungen!$F142*8+Bestellungen!$G142*6+Bestellungen!$I142*8+Bestellungen!$J142*6+Bestellungen!$L142*15+Bestellungen!$M142*10+Bestellungen!$O142</f>
        <v>0</v>
      </c>
      <c r="Q142" s="27" t="s">
        <v>30</v>
      </c>
      <c r="R142" s="59" t="s">
        <v>30</v>
      </c>
      <c r="U142" s="34">
        <f>IF(Bestellungen!$Q142="Ja",Bestellungen!$P142,0)</f>
        <v>0</v>
      </c>
      <c r="V142" s="62">
        <f>IF(Bestellungen!$R142="Ja",Tabelle1[[#This Row],[RD bestellt]],0)</f>
        <v>0</v>
      </c>
      <c r="W142">
        <f>Tabelle1[[#This Row],[einzel]]+Tabelle1[[#This Row],[Klasse]]+Tabelle1[[#This Row],[gratis]]</f>
        <v>0</v>
      </c>
    </row>
    <row r="143" spans="1:23" x14ac:dyDescent="0.25">
      <c r="A143" s="81" t="s">
        <v>260</v>
      </c>
      <c r="F143" s="52"/>
      <c r="G143" s="52"/>
      <c r="H143" s="52"/>
      <c r="L143" s="53"/>
      <c r="M143" s="53"/>
      <c r="N143" s="53"/>
      <c r="O143" s="14"/>
      <c r="P143" s="50">
        <f>Bestellungen!$F143*8+Bestellungen!$G143*6+Bestellungen!$I143*8+Bestellungen!$J143*6+Bestellungen!$L143*15+Bestellungen!$M143*10+Bestellungen!$O143</f>
        <v>0</v>
      </c>
      <c r="Q143" s="27" t="s">
        <v>30</v>
      </c>
      <c r="R143" s="59" t="s">
        <v>30</v>
      </c>
      <c r="U143" s="34">
        <f>IF(Bestellungen!$Q143="Ja",Bestellungen!$P143,0)</f>
        <v>0</v>
      </c>
      <c r="V143" s="62">
        <f>IF(Bestellungen!$R143="Ja",Tabelle1[[#This Row],[RD bestellt]],0)</f>
        <v>0</v>
      </c>
      <c r="W143">
        <f>Tabelle1[[#This Row],[einzel]]+Tabelle1[[#This Row],[Klasse]]+Tabelle1[[#This Row],[gratis]]</f>
        <v>0</v>
      </c>
    </row>
    <row r="144" spans="1:23" x14ac:dyDescent="0.25">
      <c r="A144" s="81" t="s">
        <v>261</v>
      </c>
      <c r="F144" s="52"/>
      <c r="G144" s="52"/>
      <c r="H144" s="52"/>
      <c r="L144" s="53"/>
      <c r="M144" s="53"/>
      <c r="N144" s="53"/>
      <c r="O144" s="14"/>
      <c r="P144" s="50">
        <f>Bestellungen!$F144*8+Bestellungen!$G144*6+Bestellungen!$I144*8+Bestellungen!$J144*6+Bestellungen!$L144*15+Bestellungen!$M144*10+Bestellungen!$O144</f>
        <v>0</v>
      </c>
      <c r="Q144" s="27" t="s">
        <v>30</v>
      </c>
      <c r="R144" s="59" t="s">
        <v>30</v>
      </c>
      <c r="U144" s="34">
        <f>IF(Bestellungen!$Q144="Ja",Bestellungen!$P144,0)</f>
        <v>0</v>
      </c>
      <c r="V144" s="62">
        <f>IF(Bestellungen!$R144="Ja",Tabelle1[[#This Row],[RD bestellt]],0)</f>
        <v>0</v>
      </c>
      <c r="W144">
        <f>Tabelle1[[#This Row],[einzel]]+Tabelle1[[#This Row],[Klasse]]+Tabelle1[[#This Row],[gratis]]</f>
        <v>0</v>
      </c>
    </row>
    <row r="145" spans="1:23" x14ac:dyDescent="0.25">
      <c r="A145" s="81" t="s">
        <v>262</v>
      </c>
      <c r="F145" s="52"/>
      <c r="G145" s="52"/>
      <c r="H145" s="52"/>
      <c r="L145" s="53"/>
      <c r="M145" s="53"/>
      <c r="N145" s="53"/>
      <c r="O145" s="14"/>
      <c r="P145" s="50">
        <f>Bestellungen!$F145*8+Bestellungen!$G145*6+Bestellungen!$I145*8+Bestellungen!$J145*6+Bestellungen!$L145*15+Bestellungen!$M145*10+Bestellungen!$O145</f>
        <v>0</v>
      </c>
      <c r="Q145" s="27" t="s">
        <v>30</v>
      </c>
      <c r="R145" s="59" t="s">
        <v>30</v>
      </c>
      <c r="U145" s="34">
        <f>IF(Bestellungen!$Q145="Ja",Bestellungen!$P145,0)</f>
        <v>0</v>
      </c>
      <c r="V145" s="62">
        <f>IF(Bestellungen!$R145="Ja",Tabelle1[[#This Row],[RD bestellt]],0)</f>
        <v>0</v>
      </c>
      <c r="W145">
        <f>Tabelle1[[#This Row],[einzel]]+Tabelle1[[#This Row],[Klasse]]+Tabelle1[[#This Row],[gratis]]</f>
        <v>0</v>
      </c>
    </row>
    <row r="146" spans="1:23" x14ac:dyDescent="0.25">
      <c r="A146" s="81" t="s">
        <v>263</v>
      </c>
      <c r="F146" s="52"/>
      <c r="G146" s="52"/>
      <c r="H146" s="52"/>
      <c r="L146" s="53"/>
      <c r="M146" s="53"/>
      <c r="N146" s="53"/>
      <c r="O146" s="14"/>
      <c r="P146" s="50">
        <f>Bestellungen!$F146*8+Bestellungen!$G146*6+Bestellungen!$I146*8+Bestellungen!$J146*6+Bestellungen!$L146*15+Bestellungen!$M146*10+Bestellungen!$O146</f>
        <v>0</v>
      </c>
      <c r="Q146" s="27" t="s">
        <v>30</v>
      </c>
      <c r="R146" s="59" t="s">
        <v>30</v>
      </c>
      <c r="U146" s="34">
        <f>IF(Bestellungen!$Q146="Ja",Bestellungen!$P146,0)</f>
        <v>0</v>
      </c>
      <c r="V146" s="62">
        <f>IF(Bestellungen!$R146="Ja",Tabelle1[[#This Row],[RD bestellt]],0)</f>
        <v>0</v>
      </c>
      <c r="W146">
        <f>Tabelle1[[#This Row],[einzel]]+Tabelle1[[#This Row],[Klasse]]+Tabelle1[[#This Row],[gratis]]</f>
        <v>0</v>
      </c>
    </row>
    <row r="147" spans="1:23" x14ac:dyDescent="0.25">
      <c r="A147" s="81" t="s">
        <v>264</v>
      </c>
      <c r="F147" s="52"/>
      <c r="G147" s="52"/>
      <c r="H147" s="52"/>
      <c r="L147" s="53"/>
      <c r="M147" s="53"/>
      <c r="N147" s="53"/>
      <c r="O147" s="14"/>
      <c r="P147" s="50">
        <f>Bestellungen!$F147*8+Bestellungen!$G147*6+Bestellungen!$I147*8+Bestellungen!$J147*6+Bestellungen!$L147*15+Bestellungen!$M147*10+Bestellungen!$O147</f>
        <v>0</v>
      </c>
      <c r="Q147" s="27" t="s">
        <v>30</v>
      </c>
      <c r="R147" s="59" t="s">
        <v>30</v>
      </c>
      <c r="U147" s="34">
        <f>IF(Bestellungen!$Q147="Ja",Bestellungen!$P147,0)</f>
        <v>0</v>
      </c>
      <c r="V147" s="62">
        <f>IF(Bestellungen!$R147="Ja",Tabelle1[[#This Row],[RD bestellt]],0)</f>
        <v>0</v>
      </c>
      <c r="W147">
        <f>Tabelle1[[#This Row],[einzel]]+Tabelle1[[#This Row],[Klasse]]+Tabelle1[[#This Row],[gratis]]</f>
        <v>0</v>
      </c>
    </row>
    <row r="148" spans="1:23" x14ac:dyDescent="0.25">
      <c r="A148" s="81" t="s">
        <v>265</v>
      </c>
      <c r="F148" s="52"/>
      <c r="G148" s="52"/>
      <c r="H148" s="52"/>
      <c r="L148" s="53"/>
      <c r="M148" s="53"/>
      <c r="N148" s="53"/>
      <c r="O148" s="14"/>
      <c r="P148" s="50">
        <f>Bestellungen!$F148*8+Bestellungen!$G148*6+Bestellungen!$I148*8+Bestellungen!$J148*6+Bestellungen!$L148*15+Bestellungen!$M148*10+Bestellungen!$O148</f>
        <v>0</v>
      </c>
      <c r="Q148" s="27" t="s">
        <v>30</v>
      </c>
      <c r="R148" s="59" t="s">
        <v>30</v>
      </c>
      <c r="U148" s="34">
        <f>IF(Bestellungen!$Q148="Ja",Bestellungen!$P148,0)</f>
        <v>0</v>
      </c>
      <c r="V148" s="62">
        <f>IF(Bestellungen!$R148="Ja",Tabelle1[[#This Row],[RD bestellt]],0)</f>
        <v>0</v>
      </c>
      <c r="W148">
        <f>Tabelle1[[#This Row],[einzel]]+Tabelle1[[#This Row],[Klasse]]+Tabelle1[[#This Row],[gratis]]</f>
        <v>0</v>
      </c>
    </row>
    <row r="149" spans="1:23" x14ac:dyDescent="0.25">
      <c r="A149" s="81" t="s">
        <v>266</v>
      </c>
      <c r="F149" s="52"/>
      <c r="G149" s="52"/>
      <c r="H149" s="52"/>
      <c r="L149" s="53"/>
      <c r="M149" s="53"/>
      <c r="N149" s="53"/>
      <c r="O149" s="14"/>
      <c r="P149" s="50">
        <f>Bestellungen!$F149*8+Bestellungen!$G149*6+Bestellungen!$I149*8+Bestellungen!$J149*6+Bestellungen!$L149*15+Bestellungen!$M149*10+Bestellungen!$O149</f>
        <v>0</v>
      </c>
      <c r="Q149" s="27" t="s">
        <v>30</v>
      </c>
      <c r="R149" s="59" t="s">
        <v>30</v>
      </c>
      <c r="U149" s="34">
        <f>IF(Bestellungen!$Q149="Ja",Bestellungen!$P149,0)</f>
        <v>0</v>
      </c>
      <c r="V149" s="62">
        <f>IF(Bestellungen!$R149="Ja",Tabelle1[[#This Row],[RD bestellt]],0)</f>
        <v>0</v>
      </c>
      <c r="W149">
        <f>Tabelle1[[#This Row],[einzel]]+Tabelle1[[#This Row],[Klasse]]+Tabelle1[[#This Row],[gratis]]</f>
        <v>0</v>
      </c>
    </row>
    <row r="150" spans="1:23" x14ac:dyDescent="0.25">
      <c r="A150" s="81" t="s">
        <v>267</v>
      </c>
      <c r="F150" s="52"/>
      <c r="G150" s="52"/>
      <c r="H150" s="52"/>
      <c r="L150" s="53"/>
      <c r="M150" s="53"/>
      <c r="N150" s="53"/>
      <c r="O150" s="14"/>
      <c r="P150" s="50">
        <f>Bestellungen!$F150*8+Bestellungen!$G150*6+Bestellungen!$I150*8+Bestellungen!$J150*6+Bestellungen!$L150*15+Bestellungen!$M150*10+Bestellungen!$O150</f>
        <v>0</v>
      </c>
      <c r="Q150" s="27" t="s">
        <v>30</v>
      </c>
      <c r="R150" s="59" t="s">
        <v>30</v>
      </c>
      <c r="U150" s="34">
        <f>IF(Bestellungen!$Q150="Ja",Bestellungen!$P150,0)</f>
        <v>0</v>
      </c>
      <c r="V150" s="62">
        <f>IF(Bestellungen!$R150="Ja",Tabelle1[[#This Row],[RD bestellt]],0)</f>
        <v>0</v>
      </c>
      <c r="W150">
        <f>Tabelle1[[#This Row],[einzel]]+Tabelle1[[#This Row],[Klasse]]+Tabelle1[[#This Row],[gratis]]</f>
        <v>0</v>
      </c>
    </row>
    <row r="151" spans="1:23" x14ac:dyDescent="0.25">
      <c r="A151" s="81" t="s">
        <v>268</v>
      </c>
      <c r="F151" s="52"/>
      <c r="G151" s="52"/>
      <c r="H151" s="52"/>
      <c r="L151" s="53"/>
      <c r="M151" s="53"/>
      <c r="N151" s="53"/>
      <c r="O151" s="14"/>
      <c r="P151" s="50">
        <f>Bestellungen!$F151*8+Bestellungen!$G151*6+Bestellungen!$I151*8+Bestellungen!$J151*6+Bestellungen!$L151*15+Bestellungen!$M151*10+Bestellungen!$O151</f>
        <v>0</v>
      </c>
      <c r="Q151" s="27" t="s">
        <v>30</v>
      </c>
      <c r="R151" s="59" t="s">
        <v>30</v>
      </c>
      <c r="U151" s="34">
        <f>IF(Bestellungen!$Q151="Ja",Bestellungen!$P151,0)</f>
        <v>0</v>
      </c>
      <c r="V151" s="62">
        <f>IF(Bestellungen!$R151="Ja",Tabelle1[[#This Row],[RD bestellt]],0)</f>
        <v>0</v>
      </c>
      <c r="W151">
        <f>Tabelle1[[#This Row],[einzel]]+Tabelle1[[#This Row],[Klasse]]+Tabelle1[[#This Row],[gratis]]</f>
        <v>0</v>
      </c>
    </row>
    <row r="152" spans="1:23" x14ac:dyDescent="0.25">
      <c r="A152" s="81" t="s">
        <v>269</v>
      </c>
      <c r="F152" s="52"/>
      <c r="G152" s="52"/>
      <c r="H152" s="52"/>
      <c r="L152" s="53"/>
      <c r="M152" s="53"/>
      <c r="N152" s="53"/>
      <c r="O152" s="14"/>
      <c r="P152" s="50">
        <f>Bestellungen!$F152*8+Bestellungen!$G152*6+Bestellungen!$I152*8+Bestellungen!$J152*6+Bestellungen!$L152*15+Bestellungen!$M152*10+Bestellungen!$O152</f>
        <v>0</v>
      </c>
      <c r="Q152" s="27" t="s">
        <v>30</v>
      </c>
      <c r="R152" s="59" t="s">
        <v>30</v>
      </c>
      <c r="U152" s="34">
        <f>IF(Bestellungen!$Q152="Ja",Bestellungen!$P152,0)</f>
        <v>0</v>
      </c>
      <c r="V152" s="62">
        <f>IF(Bestellungen!$R152="Ja",Tabelle1[[#This Row],[RD bestellt]],0)</f>
        <v>0</v>
      </c>
      <c r="W152">
        <f>Tabelle1[[#This Row],[einzel]]+Tabelle1[[#This Row],[Klasse]]+Tabelle1[[#This Row],[gratis]]</f>
        <v>0</v>
      </c>
    </row>
    <row r="153" spans="1:23" x14ac:dyDescent="0.25">
      <c r="A153" s="81" t="s">
        <v>270</v>
      </c>
      <c r="F153" s="52"/>
      <c r="G153" s="52"/>
      <c r="H153" s="52"/>
      <c r="L153" s="53"/>
      <c r="M153" s="53"/>
      <c r="N153" s="53"/>
      <c r="O153" s="14"/>
      <c r="P153" s="50">
        <f>Bestellungen!$F153*8+Bestellungen!$G153*6+Bestellungen!$I153*8+Bestellungen!$J153*6+Bestellungen!$L153*15+Bestellungen!$M153*10+Bestellungen!$O153</f>
        <v>0</v>
      </c>
      <c r="Q153" s="27" t="s">
        <v>30</v>
      </c>
      <c r="R153" s="59" t="s">
        <v>30</v>
      </c>
      <c r="U153" s="34">
        <f>IF(Bestellungen!$Q153="Ja",Bestellungen!$P153,0)</f>
        <v>0</v>
      </c>
      <c r="V153" s="62">
        <f>IF(Bestellungen!$R153="Ja",Tabelle1[[#This Row],[RD bestellt]],0)</f>
        <v>0</v>
      </c>
      <c r="W153">
        <f>Tabelle1[[#This Row],[einzel]]+Tabelle1[[#This Row],[Klasse]]+Tabelle1[[#This Row],[gratis]]</f>
        <v>0</v>
      </c>
    </row>
    <row r="154" spans="1:23" x14ac:dyDescent="0.25">
      <c r="A154" s="81" t="s">
        <v>271</v>
      </c>
      <c r="F154" s="52"/>
      <c r="G154" s="52"/>
      <c r="H154" s="52"/>
      <c r="L154" s="53"/>
      <c r="M154" s="53"/>
      <c r="N154" s="53"/>
      <c r="O154" s="14"/>
      <c r="P154" s="50">
        <f>Bestellungen!$F154*8+Bestellungen!$G154*6+Bestellungen!$I154*8+Bestellungen!$J154*6+Bestellungen!$L154*15+Bestellungen!$M154*10+Bestellungen!$O154</f>
        <v>0</v>
      </c>
      <c r="Q154" s="27" t="s">
        <v>30</v>
      </c>
      <c r="R154" s="59" t="s">
        <v>30</v>
      </c>
      <c r="U154" s="34">
        <f>IF(Bestellungen!$Q154="Ja",Bestellungen!$P154,0)</f>
        <v>0</v>
      </c>
      <c r="V154" s="62">
        <f>IF(Bestellungen!$R154="Ja",Tabelle1[[#This Row],[RD bestellt]],0)</f>
        <v>0</v>
      </c>
      <c r="W154">
        <f>Tabelle1[[#This Row],[einzel]]+Tabelle1[[#This Row],[Klasse]]+Tabelle1[[#This Row],[gratis]]</f>
        <v>0</v>
      </c>
    </row>
    <row r="155" spans="1:23" x14ac:dyDescent="0.25">
      <c r="A155" s="81" t="s">
        <v>272</v>
      </c>
      <c r="F155" s="52"/>
      <c r="G155" s="52"/>
      <c r="H155" s="52"/>
      <c r="L155" s="53"/>
      <c r="M155" s="53"/>
      <c r="N155" s="53"/>
      <c r="O155" s="14"/>
      <c r="P155" s="50">
        <f>Bestellungen!$F155*8+Bestellungen!$G155*6+Bestellungen!$I155*8+Bestellungen!$J155*6+Bestellungen!$L155*15+Bestellungen!$M155*10+Bestellungen!$O155</f>
        <v>0</v>
      </c>
      <c r="Q155" s="27" t="s">
        <v>30</v>
      </c>
      <c r="R155" s="59" t="s">
        <v>30</v>
      </c>
      <c r="U155" s="34">
        <f>IF(Bestellungen!$Q155="Ja",Bestellungen!$P155,0)</f>
        <v>0</v>
      </c>
      <c r="V155" s="62">
        <f>IF(Bestellungen!$R155="Ja",Tabelle1[[#This Row],[RD bestellt]],0)</f>
        <v>0</v>
      </c>
      <c r="W155">
        <f>Tabelle1[[#This Row],[einzel]]+Tabelle1[[#This Row],[Klasse]]+Tabelle1[[#This Row],[gratis]]</f>
        <v>0</v>
      </c>
    </row>
    <row r="156" spans="1:23" x14ac:dyDescent="0.25">
      <c r="A156">
        <v>147</v>
      </c>
      <c r="F156" s="52"/>
      <c r="G156" s="52"/>
      <c r="H156" s="52"/>
      <c r="L156" s="53"/>
      <c r="M156" s="53"/>
      <c r="N156" s="53"/>
      <c r="O156" s="14"/>
      <c r="P156" s="50">
        <f>Bestellungen!$F156*8+Bestellungen!$G156*6+Bestellungen!$I156*8+Bestellungen!$J156*6+Bestellungen!$L156*15+Bestellungen!$M156*10+Bestellungen!$O156</f>
        <v>0</v>
      </c>
      <c r="Q156" s="27" t="s">
        <v>30</v>
      </c>
      <c r="R156" s="59" t="s">
        <v>30</v>
      </c>
      <c r="U156" s="34">
        <f>IF(Bestellungen!$Q156="Ja",Bestellungen!$P156,0)</f>
        <v>0</v>
      </c>
      <c r="V156" s="62">
        <f>IF(Bestellungen!$R156="Ja",Tabelle1[[#This Row],[RD bestellt]],0)</f>
        <v>0</v>
      </c>
      <c r="W156">
        <f>Tabelle1[[#This Row],[einzel]]+Tabelle1[[#This Row],[Klasse]]+Tabelle1[[#This Row],[gratis]]</f>
        <v>0</v>
      </c>
    </row>
    <row r="157" spans="1:23" x14ac:dyDescent="0.25">
      <c r="A157">
        <v>148</v>
      </c>
      <c r="F157" s="52"/>
      <c r="G157" s="52"/>
      <c r="H157" s="52"/>
      <c r="L157" s="53"/>
      <c r="M157" s="53"/>
      <c r="N157" s="53"/>
      <c r="O157" s="14"/>
      <c r="P157" s="50">
        <f>Bestellungen!$F157*8+Bestellungen!$G157*6+Bestellungen!$I157*8+Bestellungen!$J157*6+Bestellungen!$L157*15+Bestellungen!$M157*10+Bestellungen!$O157</f>
        <v>0</v>
      </c>
      <c r="Q157" s="27" t="s">
        <v>30</v>
      </c>
      <c r="R157" s="59" t="s">
        <v>30</v>
      </c>
      <c r="U157" s="34">
        <f>IF(Bestellungen!$Q157="Ja",Bestellungen!$P157,0)</f>
        <v>0</v>
      </c>
      <c r="V157" s="62">
        <f>IF(Bestellungen!$R157="Ja",Tabelle1[[#This Row],[RD bestellt]],0)</f>
        <v>0</v>
      </c>
      <c r="W157">
        <f>Tabelle1[[#This Row],[einzel]]+Tabelle1[[#This Row],[Klasse]]+Tabelle1[[#This Row],[gratis]]</f>
        <v>0</v>
      </c>
    </row>
    <row r="158" spans="1:23" x14ac:dyDescent="0.25">
      <c r="A158">
        <v>149</v>
      </c>
      <c r="F158" s="52"/>
      <c r="G158" s="52"/>
      <c r="H158" s="52"/>
      <c r="L158" s="53"/>
      <c r="M158" s="53"/>
      <c r="N158" s="53"/>
      <c r="O158" s="14"/>
      <c r="P158" s="50">
        <f>Bestellungen!$F158*8+Bestellungen!$G158*6+Bestellungen!$I158*8+Bestellungen!$J158*6+Bestellungen!$L158*15+Bestellungen!$M158*10+Bestellungen!$O158</f>
        <v>0</v>
      </c>
      <c r="Q158" s="27" t="s">
        <v>30</v>
      </c>
      <c r="R158" s="59" t="s">
        <v>30</v>
      </c>
      <c r="U158" s="34">
        <f>IF(Bestellungen!$Q158="Ja",Bestellungen!$P158,0)</f>
        <v>0</v>
      </c>
      <c r="V158" s="62">
        <f>IF(Bestellungen!$R158="Ja",Tabelle1[[#This Row],[RD bestellt]],0)</f>
        <v>0</v>
      </c>
      <c r="W158">
        <f>Tabelle1[[#This Row],[einzel]]+Tabelle1[[#This Row],[Klasse]]+Tabelle1[[#This Row],[gratis]]</f>
        <v>0</v>
      </c>
    </row>
    <row r="159" spans="1:23" x14ac:dyDescent="0.25">
      <c r="A159">
        <v>150</v>
      </c>
      <c r="F159" s="52"/>
      <c r="G159" s="52"/>
      <c r="H159" s="52"/>
      <c r="L159" s="53"/>
      <c r="M159" s="53"/>
      <c r="N159" s="53"/>
      <c r="O159" s="14"/>
      <c r="P159" s="50">
        <f>Bestellungen!$F159*8+Bestellungen!$G159*6+Bestellungen!$I159*8+Bestellungen!$J159*6+Bestellungen!$L159*15+Bestellungen!$M159*10+Bestellungen!$O159</f>
        <v>0</v>
      </c>
      <c r="Q159" s="27" t="s">
        <v>30</v>
      </c>
      <c r="R159" s="59" t="s">
        <v>30</v>
      </c>
      <c r="U159" s="34">
        <f>IF(Bestellungen!$Q159="Ja",Bestellungen!$P159,0)</f>
        <v>0</v>
      </c>
      <c r="V159" s="62">
        <f>IF(Bestellungen!$R159="Ja",Tabelle1[[#This Row],[RD bestellt]],0)</f>
        <v>0</v>
      </c>
      <c r="W159">
        <f>Tabelle1[[#This Row],[einzel]]+Tabelle1[[#This Row],[Klasse]]+Tabelle1[[#This Row],[gratis]]</f>
        <v>0</v>
      </c>
    </row>
    <row r="160" spans="1:23" x14ac:dyDescent="0.25">
      <c r="A160">
        <v>151</v>
      </c>
      <c r="F160" s="52"/>
      <c r="G160" s="52"/>
      <c r="H160" s="52"/>
      <c r="L160" s="53"/>
      <c r="M160" s="53"/>
      <c r="N160" s="53"/>
      <c r="O160" s="14"/>
      <c r="P160" s="50">
        <f>Bestellungen!$F160*8+Bestellungen!$G160*6+Bestellungen!$I160*8+Bestellungen!$J160*6+Bestellungen!$L160*15+Bestellungen!$M160*10+Bestellungen!$O160</f>
        <v>0</v>
      </c>
      <c r="Q160" s="27" t="s">
        <v>30</v>
      </c>
      <c r="R160" s="59" t="s">
        <v>30</v>
      </c>
      <c r="U160" s="34">
        <f>IF(Bestellungen!$Q160="Ja",Bestellungen!$P160,0)</f>
        <v>0</v>
      </c>
      <c r="V160" s="62">
        <f>IF(Bestellungen!$R160="Ja",Tabelle1[[#This Row],[RD bestellt]],0)</f>
        <v>0</v>
      </c>
      <c r="W160">
        <f>Tabelle1[[#This Row],[einzel]]+Tabelle1[[#This Row],[Klasse]]+Tabelle1[[#This Row],[gratis]]</f>
        <v>0</v>
      </c>
    </row>
    <row r="161" spans="1:23" x14ac:dyDescent="0.25">
      <c r="A161">
        <v>152</v>
      </c>
      <c r="F161" s="52"/>
      <c r="G161" s="52"/>
      <c r="H161" s="52"/>
      <c r="L161" s="53"/>
      <c r="M161" s="53"/>
      <c r="N161" s="53"/>
      <c r="O161" s="14"/>
      <c r="P161" s="50">
        <f>Bestellungen!$F161*8+Bestellungen!$G161*6+Bestellungen!$I161*8+Bestellungen!$J161*6+Bestellungen!$L161*15+Bestellungen!$M161*10+Bestellungen!$O161</f>
        <v>0</v>
      </c>
      <c r="Q161" s="27" t="s">
        <v>30</v>
      </c>
      <c r="R161" s="59" t="s">
        <v>30</v>
      </c>
      <c r="U161" s="34">
        <f>IF(Bestellungen!$Q161="Ja",Bestellungen!$P161,0)</f>
        <v>0</v>
      </c>
      <c r="V161" s="62">
        <f>IF(Bestellungen!$R161="Ja",Tabelle1[[#This Row],[RD bestellt]],0)</f>
        <v>0</v>
      </c>
      <c r="W161">
        <f>Tabelle1[[#This Row],[einzel]]+Tabelle1[[#This Row],[Klasse]]+Tabelle1[[#This Row],[gratis]]</f>
        <v>0</v>
      </c>
    </row>
    <row r="162" spans="1:23" x14ac:dyDescent="0.25">
      <c r="A162">
        <v>153</v>
      </c>
      <c r="F162" s="52"/>
      <c r="G162" s="52"/>
      <c r="H162" s="52"/>
      <c r="L162" s="53"/>
      <c r="M162" s="53"/>
      <c r="N162" s="53"/>
      <c r="O162" s="14"/>
      <c r="P162" s="50">
        <f>Bestellungen!$F162*8+Bestellungen!$G162*6+Bestellungen!$I162*8+Bestellungen!$J162*6+Bestellungen!$L162*15+Bestellungen!$M162*10+Bestellungen!$O162</f>
        <v>0</v>
      </c>
      <c r="Q162" s="27" t="s">
        <v>30</v>
      </c>
      <c r="R162" s="59" t="s">
        <v>30</v>
      </c>
      <c r="U162" s="34">
        <f>IF(Bestellungen!$Q162="Ja",Bestellungen!$P162,0)</f>
        <v>0</v>
      </c>
      <c r="V162" s="62">
        <f>IF(Bestellungen!$R162="Ja",Tabelle1[[#This Row],[RD bestellt]],0)</f>
        <v>0</v>
      </c>
      <c r="W162">
        <f>Tabelle1[[#This Row],[einzel]]+Tabelle1[[#This Row],[Klasse]]+Tabelle1[[#This Row],[gratis]]</f>
        <v>0</v>
      </c>
    </row>
    <row r="163" spans="1:23" x14ac:dyDescent="0.25">
      <c r="A163">
        <v>154</v>
      </c>
      <c r="F163" s="52"/>
      <c r="G163" s="52"/>
      <c r="H163" s="52"/>
      <c r="L163" s="53"/>
      <c r="M163" s="53"/>
      <c r="N163" s="53"/>
      <c r="O163" s="14"/>
      <c r="P163" s="50">
        <f>Bestellungen!$F163*8+Bestellungen!$G163*6+Bestellungen!$I163*8+Bestellungen!$J163*6+Bestellungen!$L163*15+Bestellungen!$M163*10+Bestellungen!$O163</f>
        <v>0</v>
      </c>
      <c r="Q163" s="27" t="s">
        <v>30</v>
      </c>
      <c r="R163" s="59" t="s">
        <v>30</v>
      </c>
      <c r="U163" s="34">
        <f>IF(Bestellungen!$Q163="Ja",Bestellungen!$P163,0)</f>
        <v>0</v>
      </c>
      <c r="V163" s="62">
        <f>IF(Bestellungen!$R163="Ja",Tabelle1[[#This Row],[RD bestellt]],0)</f>
        <v>0</v>
      </c>
      <c r="W163">
        <f>Tabelle1[[#This Row],[einzel]]+Tabelle1[[#This Row],[Klasse]]+Tabelle1[[#This Row],[gratis]]</f>
        <v>0</v>
      </c>
    </row>
    <row r="164" spans="1:23" x14ac:dyDescent="0.25">
      <c r="A164">
        <v>155</v>
      </c>
      <c r="F164" s="52"/>
      <c r="G164" s="52"/>
      <c r="H164" s="52"/>
      <c r="L164" s="53"/>
      <c r="M164" s="53"/>
      <c r="N164" s="53"/>
      <c r="O164" s="14"/>
      <c r="P164" s="50">
        <f>Bestellungen!$F164*8+Bestellungen!$G164*6+Bestellungen!$I164*8+Bestellungen!$J164*6+Bestellungen!$L164*15+Bestellungen!$M164*10+Bestellungen!$O164</f>
        <v>0</v>
      </c>
      <c r="Q164" s="27" t="s">
        <v>30</v>
      </c>
      <c r="R164" s="59" t="s">
        <v>30</v>
      </c>
      <c r="U164" s="34">
        <f>IF(Bestellungen!$Q164="Ja",Bestellungen!$P164,0)</f>
        <v>0</v>
      </c>
      <c r="V164" s="62">
        <f>IF(Bestellungen!$R164="Ja",Tabelle1[[#This Row],[RD bestellt]],0)</f>
        <v>0</v>
      </c>
      <c r="W164">
        <f>Tabelle1[[#This Row],[einzel]]+Tabelle1[[#This Row],[Klasse]]+Tabelle1[[#This Row],[gratis]]</f>
        <v>0</v>
      </c>
    </row>
    <row r="165" spans="1:23" x14ac:dyDescent="0.25">
      <c r="A165">
        <v>156</v>
      </c>
      <c r="F165" s="52"/>
      <c r="G165" s="52"/>
      <c r="H165" s="52"/>
      <c r="L165" s="53"/>
      <c r="M165" s="53"/>
      <c r="N165" s="53"/>
      <c r="O165" s="14"/>
      <c r="P165" s="50">
        <f>Bestellungen!$F165*8+Bestellungen!$G165*6+Bestellungen!$I165*8+Bestellungen!$J165*6+Bestellungen!$L165*15+Bestellungen!$M165*10+Bestellungen!$O165</f>
        <v>0</v>
      </c>
      <c r="Q165" s="27" t="s">
        <v>30</v>
      </c>
      <c r="R165" s="59" t="s">
        <v>30</v>
      </c>
      <c r="U165" s="34">
        <f>IF(Bestellungen!$Q165="Ja",Bestellungen!$P165,0)</f>
        <v>0</v>
      </c>
      <c r="V165" s="62">
        <f>IF(Bestellungen!$R165="Ja",Tabelle1[[#This Row],[RD bestellt]],0)</f>
        <v>0</v>
      </c>
      <c r="W165">
        <f>Tabelle1[[#This Row],[einzel]]+Tabelle1[[#This Row],[Klasse]]+Tabelle1[[#This Row],[gratis]]</f>
        <v>0</v>
      </c>
    </row>
    <row r="166" spans="1:23" x14ac:dyDescent="0.25">
      <c r="A166">
        <v>157</v>
      </c>
      <c r="F166" s="52"/>
      <c r="G166" s="52"/>
      <c r="H166" s="52"/>
      <c r="L166" s="53"/>
      <c r="M166" s="53"/>
      <c r="N166" s="53"/>
      <c r="O166" s="14"/>
      <c r="P166" s="50">
        <f>Bestellungen!$F166*8+Bestellungen!$G166*6+Bestellungen!$I166*8+Bestellungen!$J166*6+Bestellungen!$L166*15+Bestellungen!$M166*10+Bestellungen!$O166</f>
        <v>0</v>
      </c>
      <c r="Q166" s="27" t="s">
        <v>30</v>
      </c>
      <c r="R166" s="59" t="s">
        <v>30</v>
      </c>
      <c r="U166" s="34">
        <f>IF(Bestellungen!$Q166="Ja",Bestellungen!$P166,0)</f>
        <v>0</v>
      </c>
      <c r="V166" s="62">
        <f>IF(Bestellungen!$R166="Ja",Tabelle1[[#This Row],[RD bestellt]],0)</f>
        <v>0</v>
      </c>
      <c r="W166">
        <f>Tabelle1[[#This Row],[einzel]]+Tabelle1[[#This Row],[Klasse]]+Tabelle1[[#This Row],[gratis]]</f>
        <v>0</v>
      </c>
    </row>
    <row r="167" spans="1:23" x14ac:dyDescent="0.25">
      <c r="A167">
        <v>158</v>
      </c>
      <c r="F167" s="52"/>
      <c r="G167" s="52"/>
      <c r="H167" s="52"/>
      <c r="L167" s="53"/>
      <c r="M167" s="53"/>
      <c r="N167" s="53"/>
      <c r="O167" s="14"/>
      <c r="P167" s="50">
        <f>Bestellungen!$F167*8+Bestellungen!$G167*6+Bestellungen!$I167*8+Bestellungen!$J167*6+Bestellungen!$L167*15+Bestellungen!$M167*10+Bestellungen!$O167</f>
        <v>0</v>
      </c>
      <c r="Q167" s="27" t="s">
        <v>30</v>
      </c>
      <c r="R167" s="59" t="s">
        <v>30</v>
      </c>
      <c r="U167" s="34">
        <f>IF(Bestellungen!$Q167="Ja",Bestellungen!$P167,0)</f>
        <v>0</v>
      </c>
      <c r="V167" s="62">
        <f>IF(Bestellungen!$R167="Ja",Tabelle1[[#This Row],[RD bestellt]],0)</f>
        <v>0</v>
      </c>
      <c r="W167">
        <f>Tabelle1[[#This Row],[einzel]]+Tabelle1[[#This Row],[Klasse]]+Tabelle1[[#This Row],[gratis]]</f>
        <v>0</v>
      </c>
    </row>
    <row r="168" spans="1:23" x14ac:dyDescent="0.25">
      <c r="A168">
        <v>159</v>
      </c>
      <c r="F168" s="52"/>
      <c r="G168" s="52"/>
      <c r="H168" s="52"/>
      <c r="L168" s="53"/>
      <c r="M168" s="53"/>
      <c r="N168" s="53"/>
      <c r="O168" s="14"/>
      <c r="P168" s="50">
        <f>Bestellungen!$F168*8+Bestellungen!$G168*6+Bestellungen!$I168*8+Bestellungen!$J168*6+Bestellungen!$L168*15+Bestellungen!$M168*10+Bestellungen!$O168</f>
        <v>0</v>
      </c>
      <c r="Q168" s="27" t="s">
        <v>30</v>
      </c>
      <c r="R168" s="59" t="s">
        <v>30</v>
      </c>
      <c r="U168" s="34">
        <f>IF(Bestellungen!$Q168="Ja",Bestellungen!$P168,0)</f>
        <v>0</v>
      </c>
      <c r="V168" s="62">
        <f>IF(Bestellungen!$R168="Ja",Tabelle1[[#This Row],[RD bestellt]],0)</f>
        <v>0</v>
      </c>
      <c r="W168">
        <f>Tabelle1[[#This Row],[einzel]]+Tabelle1[[#This Row],[Klasse]]+Tabelle1[[#This Row],[gratis]]</f>
        <v>0</v>
      </c>
    </row>
    <row r="169" spans="1:23" x14ac:dyDescent="0.25">
      <c r="A169">
        <v>160</v>
      </c>
      <c r="F169" s="52"/>
      <c r="G169" s="52"/>
      <c r="H169" s="52"/>
      <c r="L169" s="53"/>
      <c r="M169" s="53"/>
      <c r="N169" s="53"/>
      <c r="O169" s="14"/>
      <c r="P169" s="50">
        <f>Bestellungen!$F169*8+Bestellungen!$G169*6+Bestellungen!$I169*8+Bestellungen!$J169*6+Bestellungen!$L169*15+Bestellungen!$M169*10+Bestellungen!$O169</f>
        <v>0</v>
      </c>
      <c r="Q169" s="27" t="s">
        <v>30</v>
      </c>
      <c r="R169" s="59" t="s">
        <v>30</v>
      </c>
      <c r="U169" s="34">
        <f>IF(Bestellungen!$Q169="Ja",Bestellungen!$P169,0)</f>
        <v>0</v>
      </c>
      <c r="V169" s="62">
        <f>IF(Bestellungen!$R169="Ja",Tabelle1[[#This Row],[RD bestellt]],0)</f>
        <v>0</v>
      </c>
      <c r="W169">
        <f>Tabelle1[[#This Row],[einzel]]+Tabelle1[[#This Row],[Klasse]]+Tabelle1[[#This Row],[gratis]]</f>
        <v>0</v>
      </c>
    </row>
    <row r="170" spans="1:23" x14ac:dyDescent="0.25">
      <c r="A170">
        <v>161</v>
      </c>
      <c r="F170" s="52"/>
      <c r="G170" s="52"/>
      <c r="H170" s="52"/>
      <c r="L170" s="53"/>
      <c r="M170" s="53"/>
      <c r="N170" s="53"/>
      <c r="O170" s="14"/>
      <c r="P170" s="50">
        <f>Bestellungen!$F170*8+Bestellungen!$G170*6+Bestellungen!$I170*8+Bestellungen!$J170*6+Bestellungen!$L170*15+Bestellungen!$M170*10+Bestellungen!$O170</f>
        <v>0</v>
      </c>
      <c r="Q170" s="27" t="s">
        <v>30</v>
      </c>
      <c r="R170" s="59" t="s">
        <v>30</v>
      </c>
      <c r="U170" s="34">
        <f>IF(Bestellungen!$Q170="Ja",Bestellungen!$P170,0)</f>
        <v>0</v>
      </c>
      <c r="V170" s="62">
        <f>IF(Bestellungen!$R170="Ja",Tabelle1[[#This Row],[RD bestellt]],0)</f>
        <v>0</v>
      </c>
      <c r="W170">
        <f>Tabelle1[[#This Row],[einzel]]+Tabelle1[[#This Row],[Klasse]]+Tabelle1[[#This Row],[gratis]]</f>
        <v>0</v>
      </c>
    </row>
    <row r="171" spans="1:23" x14ac:dyDescent="0.25">
      <c r="A171">
        <v>162</v>
      </c>
      <c r="F171" s="52"/>
      <c r="G171" s="52"/>
      <c r="H171" s="52"/>
      <c r="L171" s="53"/>
      <c r="M171" s="53"/>
      <c r="N171" s="53"/>
      <c r="O171" s="14"/>
      <c r="P171" s="50">
        <f>Bestellungen!$F171*8+Bestellungen!$G171*6+Bestellungen!$I171*8+Bestellungen!$J171*6+Bestellungen!$L171*15+Bestellungen!$M171*10+Bestellungen!$O171</f>
        <v>0</v>
      </c>
      <c r="Q171" s="27" t="s">
        <v>30</v>
      </c>
      <c r="R171" s="59" t="s">
        <v>30</v>
      </c>
      <c r="U171" s="34">
        <f>IF(Bestellungen!$Q171="Ja",Bestellungen!$P171,0)</f>
        <v>0</v>
      </c>
      <c r="V171" s="62">
        <f>IF(Bestellungen!$R171="Ja",Tabelle1[[#This Row],[RD bestellt]],0)</f>
        <v>0</v>
      </c>
      <c r="W171">
        <f>Tabelle1[[#This Row],[einzel]]+Tabelle1[[#This Row],[Klasse]]+Tabelle1[[#This Row],[gratis]]</f>
        <v>0</v>
      </c>
    </row>
    <row r="172" spans="1:23" x14ac:dyDescent="0.25">
      <c r="A172">
        <v>163</v>
      </c>
      <c r="F172" s="52"/>
      <c r="G172" s="52"/>
      <c r="H172" s="52"/>
      <c r="L172" s="53"/>
      <c r="M172" s="53"/>
      <c r="N172" s="53"/>
      <c r="O172" s="14"/>
      <c r="P172" s="50">
        <f>Bestellungen!$F172*8+Bestellungen!$G172*6+Bestellungen!$I172*8+Bestellungen!$J172*6+Bestellungen!$L172*15+Bestellungen!$M172*10+Bestellungen!$O172</f>
        <v>0</v>
      </c>
      <c r="Q172" s="27" t="s">
        <v>30</v>
      </c>
      <c r="R172" s="59" t="s">
        <v>30</v>
      </c>
      <c r="U172" s="34">
        <f>IF(Bestellungen!$Q172="Ja",Bestellungen!$P172,0)</f>
        <v>0</v>
      </c>
      <c r="V172" s="62">
        <f>IF(Bestellungen!$R172="Ja",Tabelle1[[#This Row],[RD bestellt]],0)</f>
        <v>0</v>
      </c>
      <c r="W172">
        <f>Tabelle1[[#This Row],[einzel]]+Tabelle1[[#This Row],[Klasse]]+Tabelle1[[#This Row],[gratis]]</f>
        <v>0</v>
      </c>
    </row>
    <row r="173" spans="1:23" x14ac:dyDescent="0.25">
      <c r="A173">
        <v>164</v>
      </c>
      <c r="F173" s="52"/>
      <c r="G173" s="52"/>
      <c r="H173" s="52"/>
      <c r="L173" s="53"/>
      <c r="M173" s="53"/>
      <c r="N173" s="53"/>
      <c r="O173" s="14"/>
      <c r="P173" s="50">
        <f>Bestellungen!$F173*8+Bestellungen!$G173*6+Bestellungen!$I173*8+Bestellungen!$J173*6+Bestellungen!$L173*15+Bestellungen!$M173*10+Bestellungen!$O173</f>
        <v>0</v>
      </c>
      <c r="Q173" s="27" t="s">
        <v>30</v>
      </c>
      <c r="R173" s="59" t="s">
        <v>30</v>
      </c>
      <c r="U173" s="34">
        <f>IF(Bestellungen!$Q173="Ja",Bestellungen!$P173,0)</f>
        <v>0</v>
      </c>
      <c r="V173" s="62">
        <f>IF(Bestellungen!$R173="Ja",Tabelle1[[#This Row],[RD bestellt]],0)</f>
        <v>0</v>
      </c>
      <c r="W173">
        <f>Tabelle1[[#This Row],[einzel]]+Tabelle1[[#This Row],[Klasse]]+Tabelle1[[#This Row],[gratis]]</f>
        <v>0</v>
      </c>
    </row>
    <row r="174" spans="1:23" x14ac:dyDescent="0.25">
      <c r="A174">
        <v>165</v>
      </c>
      <c r="F174" s="52"/>
      <c r="G174" s="52"/>
      <c r="H174" s="52"/>
      <c r="L174" s="53"/>
      <c r="M174" s="53"/>
      <c r="N174" s="53"/>
      <c r="O174" s="14"/>
      <c r="P174" s="50">
        <f>Bestellungen!$F174*8+Bestellungen!$G174*6+Bestellungen!$I174*8+Bestellungen!$J174*6+Bestellungen!$L174*15+Bestellungen!$M174*10+Bestellungen!$O174</f>
        <v>0</v>
      </c>
      <c r="Q174" s="27" t="s">
        <v>30</v>
      </c>
      <c r="R174" s="59" t="s">
        <v>30</v>
      </c>
      <c r="U174" s="34">
        <f>IF(Bestellungen!$Q174="Ja",Bestellungen!$P174,0)</f>
        <v>0</v>
      </c>
      <c r="V174" s="62">
        <f>IF(Bestellungen!$R174="Ja",Tabelle1[[#This Row],[RD bestellt]],0)</f>
        <v>0</v>
      </c>
      <c r="W174">
        <f>Tabelle1[[#This Row],[einzel]]+Tabelle1[[#This Row],[Klasse]]+Tabelle1[[#This Row],[gratis]]</f>
        <v>0</v>
      </c>
    </row>
    <row r="175" spans="1:23" x14ac:dyDescent="0.25">
      <c r="A175">
        <v>166</v>
      </c>
      <c r="F175" s="52"/>
      <c r="G175" s="52"/>
      <c r="H175" s="52"/>
      <c r="L175" s="53"/>
      <c r="M175" s="53"/>
      <c r="N175" s="53"/>
      <c r="O175" s="14"/>
      <c r="P175" s="50">
        <f>Bestellungen!$F175*8+Bestellungen!$G175*6+Bestellungen!$I175*8+Bestellungen!$J175*6+Bestellungen!$L175*15+Bestellungen!$M175*10+Bestellungen!$O175</f>
        <v>0</v>
      </c>
      <c r="Q175" s="27" t="s">
        <v>30</v>
      </c>
      <c r="R175" s="59" t="s">
        <v>30</v>
      </c>
      <c r="U175" s="34">
        <f>IF(Bestellungen!$Q175="Ja",Bestellungen!$P175,0)</f>
        <v>0</v>
      </c>
      <c r="V175" s="62">
        <f>IF(Bestellungen!$R175="Ja",Tabelle1[[#This Row],[RD bestellt]],0)</f>
        <v>0</v>
      </c>
      <c r="W175">
        <f>Tabelle1[[#This Row],[einzel]]+Tabelle1[[#This Row],[Klasse]]+Tabelle1[[#This Row],[gratis]]</f>
        <v>0</v>
      </c>
    </row>
    <row r="176" spans="1:23" x14ac:dyDescent="0.25">
      <c r="A176">
        <v>167</v>
      </c>
      <c r="F176" s="52"/>
      <c r="G176" s="52"/>
      <c r="H176" s="52"/>
      <c r="L176" s="53"/>
      <c r="M176" s="53"/>
      <c r="N176" s="53"/>
      <c r="O176" s="14"/>
      <c r="P176" s="50">
        <f>Bestellungen!$F176*8+Bestellungen!$G176*6+Bestellungen!$I176*8+Bestellungen!$J176*6+Bestellungen!$L176*15+Bestellungen!$M176*10+Bestellungen!$O176</f>
        <v>0</v>
      </c>
      <c r="Q176" s="27" t="s">
        <v>30</v>
      </c>
      <c r="R176" s="59" t="s">
        <v>30</v>
      </c>
      <c r="U176" s="34">
        <f>IF(Bestellungen!$Q176="Ja",Bestellungen!$P176,0)</f>
        <v>0</v>
      </c>
      <c r="V176" s="62">
        <f>IF(Bestellungen!$R176="Ja",Tabelle1[[#This Row],[RD bestellt]],0)</f>
        <v>0</v>
      </c>
      <c r="W176">
        <f>Tabelle1[[#This Row],[einzel]]+Tabelle1[[#This Row],[Klasse]]+Tabelle1[[#This Row],[gratis]]</f>
        <v>0</v>
      </c>
    </row>
    <row r="177" spans="1:23" x14ac:dyDescent="0.25">
      <c r="A177">
        <v>168</v>
      </c>
      <c r="F177" s="52"/>
      <c r="G177" s="52"/>
      <c r="H177" s="52"/>
      <c r="L177" s="53"/>
      <c r="M177" s="53"/>
      <c r="N177" s="53"/>
      <c r="O177" s="14"/>
      <c r="P177" s="50">
        <f>Bestellungen!$F177*8+Bestellungen!$G177*6+Bestellungen!$I177*8+Bestellungen!$J177*6+Bestellungen!$L177*15+Bestellungen!$M177*10+Bestellungen!$O177</f>
        <v>0</v>
      </c>
      <c r="Q177" s="27" t="s">
        <v>30</v>
      </c>
      <c r="R177" s="59" t="s">
        <v>30</v>
      </c>
      <c r="U177" s="34">
        <f>IF(Bestellungen!$Q177="Ja",Bestellungen!$P177,0)</f>
        <v>0</v>
      </c>
      <c r="V177" s="62">
        <f>IF(Bestellungen!$R177="Ja",Tabelle1[[#This Row],[RD bestellt]],0)</f>
        <v>0</v>
      </c>
      <c r="W177">
        <f>Tabelle1[[#This Row],[einzel]]+Tabelle1[[#This Row],[Klasse]]+Tabelle1[[#This Row],[gratis]]</f>
        <v>0</v>
      </c>
    </row>
    <row r="178" spans="1:23" x14ac:dyDescent="0.25">
      <c r="A178">
        <v>169</v>
      </c>
      <c r="F178" s="52"/>
      <c r="G178" s="52"/>
      <c r="H178" s="52"/>
      <c r="L178" s="53"/>
      <c r="M178" s="53"/>
      <c r="N178" s="53"/>
      <c r="O178" s="14"/>
      <c r="P178" s="50">
        <f>Bestellungen!$F178*8+Bestellungen!$G178*6+Bestellungen!$I178*8+Bestellungen!$J178*6+Bestellungen!$L178*15+Bestellungen!$M178*10+Bestellungen!$O178</f>
        <v>0</v>
      </c>
      <c r="Q178" s="27" t="s">
        <v>30</v>
      </c>
      <c r="R178" s="59" t="s">
        <v>30</v>
      </c>
      <c r="U178" s="34">
        <f>IF(Bestellungen!$Q178="Ja",Bestellungen!$P178,0)</f>
        <v>0</v>
      </c>
      <c r="V178" s="62">
        <f>IF(Bestellungen!$R178="Ja",Tabelle1[[#This Row],[RD bestellt]],0)</f>
        <v>0</v>
      </c>
      <c r="W178">
        <f>Tabelle1[[#This Row],[einzel]]+Tabelle1[[#This Row],[Klasse]]+Tabelle1[[#This Row],[gratis]]</f>
        <v>0</v>
      </c>
    </row>
    <row r="179" spans="1:23" x14ac:dyDescent="0.25">
      <c r="A179">
        <v>170</v>
      </c>
      <c r="F179" s="52"/>
      <c r="G179" s="52"/>
      <c r="H179" s="52"/>
      <c r="L179" s="53"/>
      <c r="M179" s="53"/>
      <c r="N179" s="53"/>
      <c r="O179" s="14"/>
      <c r="P179" s="50">
        <f>Bestellungen!$F179*8+Bestellungen!$G179*6+Bestellungen!$I179*8+Bestellungen!$J179*6+Bestellungen!$L179*15+Bestellungen!$M179*10+Bestellungen!$O179</f>
        <v>0</v>
      </c>
      <c r="Q179" s="27" t="s">
        <v>30</v>
      </c>
      <c r="R179" s="59" t="s">
        <v>30</v>
      </c>
      <c r="U179" s="34">
        <f>IF(Bestellungen!$Q179="Ja",Bestellungen!$P179,0)</f>
        <v>0</v>
      </c>
      <c r="V179" s="62">
        <f>IF(Bestellungen!$R179="Ja",Tabelle1[[#This Row],[RD bestellt]],0)</f>
        <v>0</v>
      </c>
      <c r="W179">
        <f>Tabelle1[[#This Row],[einzel]]+Tabelle1[[#This Row],[Klasse]]+Tabelle1[[#This Row],[gratis]]</f>
        <v>0</v>
      </c>
    </row>
    <row r="180" spans="1:23" x14ac:dyDescent="0.25">
      <c r="A180">
        <v>171</v>
      </c>
      <c r="F180" s="52"/>
      <c r="G180" s="52"/>
      <c r="H180" s="52"/>
      <c r="L180" s="53"/>
      <c r="M180" s="53"/>
      <c r="N180" s="53"/>
      <c r="O180" s="14"/>
      <c r="P180" s="50">
        <f>Bestellungen!$F180*8+Bestellungen!$G180*6+Bestellungen!$I180*8+Bestellungen!$J180*6+Bestellungen!$L180*15+Bestellungen!$M180*10+Bestellungen!$O180</f>
        <v>0</v>
      </c>
      <c r="Q180" s="27" t="s">
        <v>30</v>
      </c>
      <c r="R180" s="59" t="s">
        <v>30</v>
      </c>
      <c r="U180" s="34">
        <f>IF(Bestellungen!$Q180="Ja",Bestellungen!$P180,0)</f>
        <v>0</v>
      </c>
      <c r="V180" s="62">
        <f>IF(Bestellungen!$R180="Ja",Tabelle1[[#This Row],[RD bestellt]],0)</f>
        <v>0</v>
      </c>
      <c r="W180">
        <f>Tabelle1[[#This Row],[einzel]]+Tabelle1[[#This Row],[Klasse]]+Tabelle1[[#This Row],[gratis]]</f>
        <v>0</v>
      </c>
    </row>
    <row r="181" spans="1:23" x14ac:dyDescent="0.25">
      <c r="A181">
        <v>172</v>
      </c>
      <c r="F181" s="52"/>
      <c r="G181" s="52"/>
      <c r="H181" s="52"/>
      <c r="L181" s="53"/>
      <c r="M181" s="53"/>
      <c r="N181" s="53"/>
      <c r="O181" s="14"/>
      <c r="P181" s="50">
        <f>Bestellungen!$F181*8+Bestellungen!$G181*6+Bestellungen!$I181*8+Bestellungen!$J181*6+Bestellungen!$L181*15+Bestellungen!$M181*10+Bestellungen!$O181</f>
        <v>0</v>
      </c>
      <c r="Q181" s="27" t="s">
        <v>30</v>
      </c>
      <c r="R181" s="59" t="s">
        <v>30</v>
      </c>
      <c r="U181" s="34">
        <f>IF(Bestellungen!$Q181="Ja",Bestellungen!$P181,0)</f>
        <v>0</v>
      </c>
      <c r="V181" s="62">
        <f>IF(Bestellungen!$R181="Ja",Tabelle1[[#This Row],[RD bestellt]],0)</f>
        <v>0</v>
      </c>
      <c r="W181">
        <f>Tabelle1[[#This Row],[einzel]]+Tabelle1[[#This Row],[Klasse]]+Tabelle1[[#This Row],[gratis]]</f>
        <v>0</v>
      </c>
    </row>
    <row r="182" spans="1:23" x14ac:dyDescent="0.25">
      <c r="A182">
        <v>173</v>
      </c>
      <c r="F182" s="52"/>
      <c r="G182" s="52"/>
      <c r="H182" s="52"/>
      <c r="L182" s="53"/>
      <c r="M182" s="53"/>
      <c r="N182" s="53"/>
      <c r="O182" s="14"/>
      <c r="P182" s="50">
        <f>Bestellungen!$F182*8+Bestellungen!$G182*6+Bestellungen!$I182*8+Bestellungen!$J182*6+Bestellungen!$L182*15+Bestellungen!$M182*10+Bestellungen!$O182</f>
        <v>0</v>
      </c>
      <c r="Q182" s="27" t="s">
        <v>30</v>
      </c>
      <c r="R182" s="59" t="s">
        <v>30</v>
      </c>
      <c r="U182" s="34">
        <f>IF(Bestellungen!$Q182="Ja",Bestellungen!$P182,0)</f>
        <v>0</v>
      </c>
      <c r="V182" s="62">
        <f>IF(Bestellungen!$R182="Ja",Tabelle1[[#This Row],[RD bestellt]],0)</f>
        <v>0</v>
      </c>
      <c r="W182">
        <f>Tabelle1[[#This Row],[einzel]]+Tabelle1[[#This Row],[Klasse]]+Tabelle1[[#This Row],[gratis]]</f>
        <v>0</v>
      </c>
    </row>
    <row r="183" spans="1:23" x14ac:dyDescent="0.25">
      <c r="A183">
        <v>174</v>
      </c>
      <c r="F183" s="52"/>
      <c r="G183" s="52"/>
      <c r="H183" s="52"/>
      <c r="L183" s="53"/>
      <c r="M183" s="53"/>
      <c r="N183" s="53"/>
      <c r="O183" s="14"/>
      <c r="P183" s="50">
        <f>Bestellungen!$F183*8+Bestellungen!$G183*6+Bestellungen!$I183*8+Bestellungen!$J183*6+Bestellungen!$L183*15+Bestellungen!$M183*10+Bestellungen!$O183</f>
        <v>0</v>
      </c>
      <c r="Q183" s="27" t="s">
        <v>30</v>
      </c>
      <c r="R183" s="59" t="s">
        <v>30</v>
      </c>
      <c r="U183" s="34">
        <f>IF(Bestellungen!$Q183="Ja",Bestellungen!$P183,0)</f>
        <v>0</v>
      </c>
      <c r="V183" s="62">
        <f>IF(Bestellungen!$R183="Ja",Tabelle1[[#This Row],[RD bestellt]],0)</f>
        <v>0</v>
      </c>
      <c r="W183">
        <f>Tabelle1[[#This Row],[einzel]]+Tabelle1[[#This Row],[Klasse]]+Tabelle1[[#This Row],[gratis]]</f>
        <v>0</v>
      </c>
    </row>
    <row r="184" spans="1:23" x14ac:dyDescent="0.25">
      <c r="A184">
        <v>175</v>
      </c>
      <c r="F184" s="52"/>
      <c r="G184" s="52"/>
      <c r="H184" s="52"/>
      <c r="L184" s="53"/>
      <c r="M184" s="53"/>
      <c r="N184" s="53"/>
      <c r="O184" s="14"/>
      <c r="P184" s="50">
        <f>Bestellungen!$F184*8+Bestellungen!$G184*6+Bestellungen!$I184*8+Bestellungen!$J184*6+Bestellungen!$L184*15+Bestellungen!$M184*10+Bestellungen!$O184</f>
        <v>0</v>
      </c>
      <c r="Q184" s="27" t="s">
        <v>30</v>
      </c>
      <c r="R184" s="59" t="s">
        <v>30</v>
      </c>
      <c r="U184" s="34">
        <f>IF(Bestellungen!$Q184="Ja",Bestellungen!$P184,0)</f>
        <v>0</v>
      </c>
      <c r="V184" s="62">
        <f>IF(Bestellungen!$R184="Ja",Tabelle1[[#This Row],[RD bestellt]],0)</f>
        <v>0</v>
      </c>
      <c r="W184">
        <f>Tabelle1[[#This Row],[einzel]]+Tabelle1[[#This Row],[Klasse]]+Tabelle1[[#This Row],[gratis]]</f>
        <v>0</v>
      </c>
    </row>
    <row r="185" spans="1:23" x14ac:dyDescent="0.25">
      <c r="A185">
        <v>176</v>
      </c>
      <c r="F185" s="52"/>
      <c r="G185" s="52"/>
      <c r="H185" s="52"/>
      <c r="L185" s="53"/>
      <c r="M185" s="53"/>
      <c r="N185" s="53"/>
      <c r="O185" s="14"/>
      <c r="P185" s="50">
        <f>Bestellungen!$F185*8+Bestellungen!$G185*6+Bestellungen!$I185*8+Bestellungen!$J185*6+Bestellungen!$L185*15+Bestellungen!$M185*10+Bestellungen!$O185</f>
        <v>0</v>
      </c>
      <c r="Q185" s="27" t="s">
        <v>30</v>
      </c>
      <c r="R185" s="59" t="s">
        <v>30</v>
      </c>
      <c r="U185" s="34">
        <f>IF(Bestellungen!$Q185="Ja",Bestellungen!$P185,0)</f>
        <v>0</v>
      </c>
      <c r="V185" s="62">
        <f>IF(Bestellungen!$R185="Ja",Tabelle1[[#This Row],[RD bestellt]],0)</f>
        <v>0</v>
      </c>
      <c r="W185">
        <f>Tabelle1[[#This Row],[einzel]]+Tabelle1[[#This Row],[Klasse]]+Tabelle1[[#This Row],[gratis]]</f>
        <v>0</v>
      </c>
    </row>
    <row r="186" spans="1:23" x14ac:dyDescent="0.25">
      <c r="A186">
        <v>177</v>
      </c>
      <c r="F186" s="52"/>
      <c r="G186" s="52"/>
      <c r="H186" s="52"/>
      <c r="L186" s="53"/>
      <c r="M186" s="53"/>
      <c r="N186" s="53"/>
      <c r="O186" s="14"/>
      <c r="P186" s="50">
        <f>Bestellungen!$F186*8+Bestellungen!$G186*6+Bestellungen!$I186*8+Bestellungen!$J186*6+Bestellungen!$L186*15+Bestellungen!$M186*10+Bestellungen!$O186</f>
        <v>0</v>
      </c>
      <c r="Q186" s="27" t="s">
        <v>30</v>
      </c>
      <c r="R186" s="59" t="s">
        <v>30</v>
      </c>
      <c r="U186" s="34">
        <f>IF(Bestellungen!$Q186="Ja",Bestellungen!$P186,0)</f>
        <v>0</v>
      </c>
      <c r="V186" s="62">
        <f>IF(Bestellungen!$R186="Ja",Tabelle1[[#This Row],[RD bestellt]],0)</f>
        <v>0</v>
      </c>
      <c r="W186">
        <f>Tabelle1[[#This Row],[einzel]]+Tabelle1[[#This Row],[Klasse]]+Tabelle1[[#This Row],[gratis]]</f>
        <v>0</v>
      </c>
    </row>
    <row r="187" spans="1:23" x14ac:dyDescent="0.25">
      <c r="A187">
        <v>178</v>
      </c>
      <c r="F187" s="52"/>
      <c r="G187" s="52"/>
      <c r="H187" s="52"/>
      <c r="L187" s="53"/>
      <c r="M187" s="53"/>
      <c r="N187" s="53"/>
      <c r="O187" s="14"/>
      <c r="P187" s="50">
        <f>Bestellungen!$F187*8+Bestellungen!$G187*6+Bestellungen!$I187*8+Bestellungen!$J187*6+Bestellungen!$L187*15+Bestellungen!$M187*10+Bestellungen!$O187</f>
        <v>0</v>
      </c>
      <c r="Q187" s="27" t="s">
        <v>30</v>
      </c>
      <c r="R187" s="59" t="s">
        <v>30</v>
      </c>
      <c r="U187" s="34">
        <f>IF(Bestellungen!$Q187="Ja",Bestellungen!$P187,0)</f>
        <v>0</v>
      </c>
      <c r="V187" s="62">
        <f>IF(Bestellungen!$R187="Ja",Tabelle1[[#This Row],[RD bestellt]],0)</f>
        <v>0</v>
      </c>
      <c r="W187">
        <f>Tabelle1[[#This Row],[einzel]]+Tabelle1[[#This Row],[Klasse]]+Tabelle1[[#This Row],[gratis]]</f>
        <v>0</v>
      </c>
    </row>
    <row r="188" spans="1:23" x14ac:dyDescent="0.25">
      <c r="A188">
        <v>179</v>
      </c>
      <c r="F188" s="52"/>
      <c r="G188" s="52"/>
      <c r="H188" s="52"/>
      <c r="L188" s="53"/>
      <c r="M188" s="53"/>
      <c r="N188" s="53"/>
      <c r="O188" s="14"/>
      <c r="P188" s="50">
        <f>Bestellungen!$F188*8+Bestellungen!$G188*6+Bestellungen!$I188*8+Bestellungen!$J188*6+Bestellungen!$L188*15+Bestellungen!$M188*10+Bestellungen!$O188</f>
        <v>0</v>
      </c>
      <c r="Q188" s="27" t="s">
        <v>30</v>
      </c>
      <c r="R188" s="59" t="s">
        <v>30</v>
      </c>
      <c r="U188" s="34">
        <f>IF(Bestellungen!$Q188="Ja",Bestellungen!$P188,0)</f>
        <v>0</v>
      </c>
      <c r="V188" s="62">
        <f>IF(Bestellungen!$R188="Ja",Tabelle1[[#This Row],[RD bestellt]],0)</f>
        <v>0</v>
      </c>
      <c r="W188">
        <f>Tabelle1[[#This Row],[einzel]]+Tabelle1[[#This Row],[Klasse]]+Tabelle1[[#This Row],[gratis]]</f>
        <v>0</v>
      </c>
    </row>
    <row r="189" spans="1:23" x14ac:dyDescent="0.25">
      <c r="A189">
        <v>180</v>
      </c>
      <c r="F189" s="19"/>
      <c r="G189" s="19"/>
      <c r="H189" s="19"/>
      <c r="L189" s="20"/>
      <c r="M189" s="20"/>
      <c r="N189" s="20"/>
      <c r="P189" s="50">
        <f>Bestellungen!$F189*8+Bestellungen!$G189*6+Bestellungen!$I189*8+Bestellungen!$J189*6+Bestellungen!$L189*15+Bestellungen!$M189*10+Bestellungen!$O189</f>
        <v>0</v>
      </c>
      <c r="Q189" s="27" t="s">
        <v>30</v>
      </c>
      <c r="R189" s="59" t="s">
        <v>30</v>
      </c>
      <c r="U189" s="34">
        <f>IF(Bestellungen!$Q189="Ja",Bestellungen!$P189,0)</f>
        <v>0</v>
      </c>
      <c r="V189" s="62">
        <f>IF(Bestellungen!$R189="Ja",Tabelle1[[#This Row],[RD bestellt]],0)</f>
        <v>0</v>
      </c>
      <c r="W189">
        <f>Tabelle1[[#This Row],[einzel]]+Tabelle1[[#This Row],[Klasse]]+Tabelle1[[#This Row],[gratis]]</f>
        <v>0</v>
      </c>
    </row>
    <row r="190" spans="1:23" x14ac:dyDescent="0.25">
      <c r="A190">
        <v>181</v>
      </c>
      <c r="F190" s="52"/>
      <c r="G190" s="52"/>
      <c r="H190" s="52"/>
      <c r="L190" s="53"/>
      <c r="M190" s="53"/>
      <c r="N190" s="53"/>
      <c r="O190" s="14"/>
      <c r="P190" s="50">
        <f>Bestellungen!$F190*8+Bestellungen!$G190*6+Bestellungen!$I190*8+Bestellungen!$J190*6+Bestellungen!$L190*15+Bestellungen!$M190*10+Bestellungen!$O190</f>
        <v>0</v>
      </c>
      <c r="Q190" s="27" t="s">
        <v>30</v>
      </c>
      <c r="R190" s="59" t="s">
        <v>30</v>
      </c>
      <c r="U190" s="34">
        <f>IF(Bestellungen!$Q190="Ja",Bestellungen!$P190,0)</f>
        <v>0</v>
      </c>
      <c r="V190" s="62">
        <f>IF(Bestellungen!$R190="Ja",Tabelle1[[#This Row],[RD bestellt]],0)</f>
        <v>0</v>
      </c>
      <c r="W190">
        <f>Tabelle1[[#This Row],[einzel]]+Tabelle1[[#This Row],[Klasse]]+Tabelle1[[#This Row],[gratis]]</f>
        <v>0</v>
      </c>
    </row>
    <row r="191" spans="1:23" x14ac:dyDescent="0.25">
      <c r="A191">
        <v>182</v>
      </c>
      <c r="F191" s="52"/>
      <c r="G191" s="52"/>
      <c r="H191" s="52"/>
      <c r="L191" s="53"/>
      <c r="M191" s="53"/>
      <c r="N191" s="53"/>
      <c r="O191" s="14"/>
      <c r="P191" s="50">
        <f>Bestellungen!$F191*8+Bestellungen!$G191*6+Bestellungen!$I191*8+Bestellungen!$J191*6+Bestellungen!$L191*15+Bestellungen!$M191*10+Bestellungen!$O191</f>
        <v>0</v>
      </c>
      <c r="Q191" s="27" t="s">
        <v>30</v>
      </c>
      <c r="R191" s="59" t="s">
        <v>30</v>
      </c>
      <c r="U191" s="34">
        <f>IF(Bestellungen!$Q191="Ja",Bestellungen!$P191,0)</f>
        <v>0</v>
      </c>
      <c r="V191" s="62">
        <f>IF(Bestellungen!$R191="Ja",Tabelle1[[#This Row],[RD bestellt]],0)</f>
        <v>0</v>
      </c>
      <c r="W191">
        <f>Tabelle1[[#This Row],[einzel]]+Tabelle1[[#This Row],[Klasse]]+Tabelle1[[#This Row],[gratis]]</f>
        <v>0</v>
      </c>
    </row>
    <row r="192" spans="1:23" x14ac:dyDescent="0.25">
      <c r="F192" s="19"/>
      <c r="G192" s="19"/>
      <c r="H192" s="19"/>
      <c r="L192" s="20"/>
      <c r="M192" s="20"/>
      <c r="N192" s="20"/>
      <c r="P192" s="50">
        <f>Bestellungen!$F192*8+Bestellungen!$G192*6+Bestellungen!$I192*8+Bestellungen!$J192*6+Bestellungen!$L192*15+Bestellungen!$M192*10+Bestellungen!$O192</f>
        <v>0</v>
      </c>
      <c r="Q192" s="27" t="s">
        <v>30</v>
      </c>
      <c r="R192" s="59" t="s">
        <v>30</v>
      </c>
      <c r="V192" s="62">
        <f>IF(Bestellungen!$R192="Ja",Tabelle1[[#This Row],[RD bestellt]],0)</f>
        <v>0</v>
      </c>
      <c r="W192">
        <f>Tabelle1[[#This Row],[einzel]]+Tabelle1[[#This Row],[Klasse]]+Tabelle1[[#This Row],[gratis]]</f>
        <v>0</v>
      </c>
    </row>
    <row r="193" spans="6:16" x14ac:dyDescent="0.25">
      <c r="F193" s="19"/>
      <c r="G193" s="19"/>
      <c r="H193" s="19"/>
      <c r="L193" s="20"/>
      <c r="M193" s="20"/>
      <c r="N193" s="20"/>
      <c r="O193" s="14"/>
      <c r="P193" s="14"/>
    </row>
  </sheetData>
  <mergeCells count="3">
    <mergeCell ref="F1:H1"/>
    <mergeCell ref="I1:K1"/>
    <mergeCell ref="L1:N1"/>
  </mergeCells>
  <phoneticPr fontId="15" type="noConversion"/>
  <conditionalFormatting sqref="O2 O4:O20">
    <cfRule type="containsBlanks" dxfId="6" priority="4">
      <formula>LEN(TRIM(O2))=0</formula>
    </cfRule>
  </conditionalFormatting>
  <conditionalFormatting sqref="Q3:R20">
    <cfRule type="containsText" dxfId="5" priority="11" operator="containsText" text="Ja">
      <formula>NOT(ISERROR(SEARCH("Ja",Q3)))</formula>
    </cfRule>
    <cfRule type="containsText" dxfId="4" priority="12" operator="containsText" text="nein">
      <formula>NOT(ISERROR(SEARCH("nein",Q3)))</formula>
    </cfRule>
  </conditionalFormatting>
  <conditionalFormatting sqref="Q4:R9 Q21:R65 Q67:R192">
    <cfRule type="containsText" dxfId="3" priority="1" operator="containsText" text="Ja">
      <formula>NOT(ISERROR(SEARCH("Ja",Q4)))</formula>
    </cfRule>
    <cfRule type="containsText" dxfId="2" priority="2" operator="containsText" text="nein">
      <formula>NOT(ISERROR(SEARCH("nein",Q4)))</formula>
    </cfRule>
  </conditionalFormatting>
  <dataValidations count="1">
    <dataValidation type="list" allowBlank="1" showInputMessage="1" showErrorMessage="1" sqref="Q67:R78 Q80:R87 Q89:R89 Q3:R65 Q91:R91 Q94:R192" xr:uid="{3F7F695B-1FC7-45E8-96E8-D8F6E9A6CD95}">
      <formula1>"Ja,nein"</formula1>
    </dataValidation>
  </dataValidations>
  <hyperlinks>
    <hyperlink ref="E30" r:id="rId1" display="https://www.google.com/maps/place/data=!4m2!3m1!1s0x476fd4c21692128d:0xebcd2f362329a76e?sa=X&amp;ved=1t:8290&amp;ictx=111" xr:uid="{2B65332E-6EC6-47E3-9C17-4A4907089EC8}"/>
  </hyperlinks>
  <pageMargins left="0.7" right="0.7" top="0.78740157499999996" bottom="0.78740157499999996" header="0.3" footer="0.3"/>
  <pageSetup paperSize="9" scale="16" orientation="landscape" r:id="rId2"/>
  <legacyDrawing r:id="rId3"/>
  <tableParts count="1"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132D59D7-BA64-4D0F-879E-A82686DC6087}">
            <x14:iconSet iconSet="3Symbols2" custom="1">
              <x14:cfvo type="percent">
                <xm:f>0</xm:f>
              </x14:cfvo>
              <x14:cfvo type="percent">
                <xm:f>"""nein"""</xm:f>
              </x14:cfvo>
              <x14:cfvo type="percent">
                <xm:f>67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Q4:Q9 Q67:Q192 Q21:Q65</xm:sqref>
        </x14:conditionalFormatting>
        <x14:conditionalFormatting xmlns:xm="http://schemas.microsoft.com/office/excel/2006/main">
          <x14:cfRule type="iconSet" priority="14" id="{9705ED58-983F-4E80-B0CA-AAE9C2C95E78}">
            <x14:iconSet iconSet="3Symbols2" custom="1">
              <x14:cfvo type="percent">
                <xm:f>0</xm:f>
              </x14:cfvo>
              <x14:cfvo type="percent">
                <xm:f>"""nein"""</xm:f>
              </x14:cfvo>
              <x14:cfvo type="percent">
                <xm:f>67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R4:R9 Q3:R3 Q10:R20 R67:R192 R21:R65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251FF-B8A4-4AC4-A54F-705296A60086}">
  <sheetPr>
    <pageSetUpPr fitToPage="1"/>
  </sheetPr>
  <dimension ref="A1:P24"/>
  <sheetViews>
    <sheetView tabSelected="1" workbookViewId="0">
      <selection activeCell="M26" sqref="M26"/>
    </sheetView>
  </sheetViews>
  <sheetFormatPr baseColWidth="10" defaultRowHeight="15" x14ac:dyDescent="0.25"/>
  <cols>
    <col min="1" max="3" width="11.42578125" style="119"/>
    <col min="4" max="4" width="21.5703125" style="119" customWidth="1"/>
    <col min="5" max="5" width="35.42578125" style="119" customWidth="1"/>
    <col min="6" max="16" width="11.42578125" style="119"/>
  </cols>
  <sheetData>
    <row r="1" spans="1:16" x14ac:dyDescent="0.25">
      <c r="A1" s="118"/>
      <c r="F1" s="141" t="s">
        <v>0</v>
      </c>
      <c r="G1" s="141"/>
      <c r="H1" s="141"/>
      <c r="I1" s="141" t="s">
        <v>1</v>
      </c>
      <c r="J1" s="141"/>
      <c r="K1" s="141"/>
      <c r="L1" s="141" t="s">
        <v>2</v>
      </c>
      <c r="M1" s="141"/>
      <c r="N1" s="141"/>
      <c r="O1" s="120"/>
      <c r="P1" s="120"/>
    </row>
    <row r="2" spans="1:16" x14ac:dyDescent="0.25">
      <c r="A2" s="118" t="s">
        <v>3</v>
      </c>
      <c r="B2" s="121" t="s">
        <v>4</v>
      </c>
      <c r="C2" s="121" t="s">
        <v>5</v>
      </c>
      <c r="D2" s="121" t="s">
        <v>6</v>
      </c>
      <c r="E2" s="121" t="s">
        <v>7</v>
      </c>
      <c r="F2" s="121" t="s">
        <v>8</v>
      </c>
      <c r="G2" s="121" t="s">
        <v>9</v>
      </c>
      <c r="H2" s="121" t="s">
        <v>10</v>
      </c>
      <c r="I2" s="121" t="s">
        <v>11</v>
      </c>
      <c r="J2" s="121" t="s">
        <v>12</v>
      </c>
      <c r="K2" s="121" t="s">
        <v>13</v>
      </c>
      <c r="L2" s="121" t="s">
        <v>14</v>
      </c>
      <c r="M2" s="121" t="s">
        <v>15</v>
      </c>
      <c r="N2" s="121" t="s">
        <v>16</v>
      </c>
      <c r="O2" s="122" t="s">
        <v>17</v>
      </c>
      <c r="P2" s="122" t="s">
        <v>18</v>
      </c>
    </row>
    <row r="3" spans="1:16" x14ac:dyDescent="0.25">
      <c r="A3" s="118"/>
      <c r="O3" s="123"/>
      <c r="P3" s="120"/>
    </row>
    <row r="5" spans="1:16" x14ac:dyDescent="0.25">
      <c r="A5" s="118" t="s">
        <v>40</v>
      </c>
      <c r="B5" s="119" t="s">
        <v>41</v>
      </c>
      <c r="C5" s="119" t="s">
        <v>42</v>
      </c>
      <c r="D5" s="119" t="s">
        <v>43</v>
      </c>
      <c r="E5" s="125" t="s">
        <v>44</v>
      </c>
      <c r="M5" s="119">
        <v>59</v>
      </c>
      <c r="N5" s="119">
        <v>3</v>
      </c>
      <c r="O5" s="123">
        <v>20</v>
      </c>
      <c r="P5" s="120">
        <f>Bestellungen!$F6*8+Bestellungen!$G6*6+Bestellungen!$I6*8+Bestellungen!$J6*6+Bestellungen!$L6*15+Bestellungen!$M6*10+Bestellungen!$O6</f>
        <v>610</v>
      </c>
    </row>
    <row r="6" spans="1:16" ht="15.75" x14ac:dyDescent="0.25">
      <c r="A6" s="118" t="s">
        <v>57</v>
      </c>
      <c r="B6" s="119" t="s">
        <v>58</v>
      </c>
      <c r="C6" s="119" t="s">
        <v>59</v>
      </c>
      <c r="D6" s="126" t="s">
        <v>60</v>
      </c>
      <c r="E6" s="119" t="s">
        <v>61</v>
      </c>
      <c r="F6" s="119">
        <v>1</v>
      </c>
      <c r="I6" s="119">
        <v>1</v>
      </c>
      <c r="L6" s="119">
        <v>1</v>
      </c>
      <c r="O6" s="123">
        <v>3</v>
      </c>
      <c r="P6" s="120">
        <f>Bestellungen!$F9*8+Bestellungen!$G9*6+Bestellungen!$I9*8+Bestellungen!$J9*6+Bestellungen!$L9*15+Bestellungen!$M9*10+Bestellungen!$O9</f>
        <v>34</v>
      </c>
    </row>
    <row r="7" spans="1:16" x14ac:dyDescent="0.25">
      <c r="A7" s="127" t="s">
        <v>62</v>
      </c>
      <c r="B7" s="119" t="s">
        <v>63</v>
      </c>
      <c r="C7" s="119" t="s">
        <v>64</v>
      </c>
      <c r="D7" s="128" t="s">
        <v>65</v>
      </c>
      <c r="E7" s="119" t="s">
        <v>66</v>
      </c>
      <c r="M7" s="119">
        <v>17</v>
      </c>
      <c r="N7" s="119">
        <v>1</v>
      </c>
      <c r="O7" s="120">
        <v>10</v>
      </c>
      <c r="P7" s="120">
        <f>Bestellungen!$F10*8+Bestellungen!$G10*6+Bestellungen!$I10*8+Bestellungen!$J10*6+Bestellungen!$L10*15+Bestellungen!$M10*10+Bestellungen!$O10</f>
        <v>180</v>
      </c>
    </row>
    <row r="8" spans="1:16" x14ac:dyDescent="0.25">
      <c r="A8" s="127" t="s">
        <v>67</v>
      </c>
      <c r="B8" s="124" t="s">
        <v>68</v>
      </c>
      <c r="C8" s="124" t="s">
        <v>69</v>
      </c>
      <c r="D8" s="129" t="s">
        <v>70</v>
      </c>
      <c r="E8" s="119" t="s">
        <v>71</v>
      </c>
      <c r="I8" s="124"/>
      <c r="J8" s="124"/>
      <c r="K8" s="124"/>
      <c r="L8" s="119">
        <v>1</v>
      </c>
      <c r="O8" s="130">
        <v>3</v>
      </c>
      <c r="P8" s="120">
        <f>Bestellungen!$F11*8+Bestellungen!$G11*6+Bestellungen!$I11*8+Bestellungen!$J11*6+Bestellungen!$L11*15+Bestellungen!$M11*10+Bestellungen!$O11</f>
        <v>18</v>
      </c>
    </row>
    <row r="9" spans="1:16" x14ac:dyDescent="0.25">
      <c r="A9" s="127" t="s">
        <v>72</v>
      </c>
      <c r="B9" s="119" t="s">
        <v>73</v>
      </c>
      <c r="C9" s="119" t="s">
        <v>74</v>
      </c>
      <c r="D9" s="128" t="s">
        <v>75</v>
      </c>
      <c r="E9" s="119" t="s">
        <v>76</v>
      </c>
      <c r="M9" s="119">
        <v>45</v>
      </c>
      <c r="N9" s="119">
        <v>2</v>
      </c>
      <c r="O9" s="120">
        <v>0</v>
      </c>
      <c r="P9" s="120">
        <f>Bestellungen!$F12*8+Bestellungen!$G12*6+Bestellungen!$I12*8+Bestellungen!$J12*6+Bestellungen!$L12*15+Bestellungen!$M12*10+Bestellungen!$O12</f>
        <v>450</v>
      </c>
    </row>
    <row r="10" spans="1:16" ht="30" x14ac:dyDescent="0.25">
      <c r="A10" s="127" t="s">
        <v>78</v>
      </c>
      <c r="B10" s="124" t="s">
        <v>79</v>
      </c>
      <c r="C10" s="124" t="s">
        <v>80</v>
      </c>
      <c r="D10" s="129" t="s">
        <v>81</v>
      </c>
      <c r="E10" s="129" t="s">
        <v>82</v>
      </c>
      <c r="I10" s="124"/>
      <c r="J10" s="124"/>
      <c r="K10" s="124"/>
      <c r="L10" s="119">
        <v>2</v>
      </c>
      <c r="O10" s="130">
        <v>3</v>
      </c>
      <c r="P10" s="120">
        <f>Bestellungen!$F13*8+Bestellungen!$G13*6+Bestellungen!$I13*8+Bestellungen!$J13*6+Bestellungen!$L13*15+Bestellungen!$M13*10+Bestellungen!$O13</f>
        <v>33</v>
      </c>
    </row>
    <row r="11" spans="1:16" ht="30" x14ac:dyDescent="0.25">
      <c r="A11" s="127" t="s">
        <v>85</v>
      </c>
      <c r="B11" s="119" t="s">
        <v>86</v>
      </c>
      <c r="C11" s="124" t="s">
        <v>87</v>
      </c>
      <c r="D11" s="129" t="s">
        <v>88</v>
      </c>
      <c r="E11" s="129" t="s">
        <v>89</v>
      </c>
      <c r="F11" s="119">
        <v>1</v>
      </c>
      <c r="I11" s="124">
        <v>1</v>
      </c>
      <c r="J11" s="124"/>
      <c r="K11" s="124"/>
      <c r="L11" s="119">
        <v>1</v>
      </c>
      <c r="O11" s="130">
        <v>3</v>
      </c>
      <c r="P11" s="120">
        <f>Bestellungen!$F15*8+Bestellungen!$G15*6+Bestellungen!$I15*8+Bestellungen!$J15*6+Bestellungen!$L15*15+Bestellungen!$M15*10+Bestellungen!$O15</f>
        <v>34</v>
      </c>
    </row>
    <row r="13" spans="1:16" ht="15.75" x14ac:dyDescent="0.25">
      <c r="A13" s="127" t="s">
        <v>114</v>
      </c>
      <c r="B13" s="119" t="s">
        <v>102</v>
      </c>
      <c r="C13" s="119" t="s">
        <v>103</v>
      </c>
      <c r="D13" s="128" t="s">
        <v>104</v>
      </c>
      <c r="E13" s="131" t="s">
        <v>105</v>
      </c>
      <c r="F13" s="119">
        <v>1</v>
      </c>
      <c r="I13" s="119">
        <v>1</v>
      </c>
      <c r="L13" s="119">
        <v>1</v>
      </c>
      <c r="O13" s="120">
        <v>3</v>
      </c>
      <c r="P13" s="120">
        <f>Bestellungen!$F18*8+Bestellungen!$G18*6+Bestellungen!$I18*8+Bestellungen!$J18*6+Bestellungen!$L18*15+Bestellungen!$M18*10+Bestellungen!$O18</f>
        <v>34</v>
      </c>
    </row>
    <row r="14" spans="1:16" x14ac:dyDescent="0.25">
      <c r="A14" s="127" t="s">
        <v>106</v>
      </c>
      <c r="B14" s="119" t="s">
        <v>107</v>
      </c>
      <c r="C14" s="124" t="s">
        <v>108</v>
      </c>
      <c r="D14" s="129" t="s">
        <v>81</v>
      </c>
      <c r="E14" s="129" t="s">
        <v>109</v>
      </c>
      <c r="F14" s="119">
        <v>1</v>
      </c>
      <c r="I14" s="124">
        <v>1</v>
      </c>
      <c r="J14" s="124"/>
      <c r="K14" s="124"/>
      <c r="L14" s="119">
        <v>1</v>
      </c>
      <c r="O14" s="130">
        <v>3</v>
      </c>
      <c r="P14" s="120">
        <f>Bestellungen!$F19*8+Bestellungen!$G19*6+Bestellungen!$I19*8+Bestellungen!$J19*6+Bestellungen!$L19*15+Bestellungen!$M19*10+Bestellungen!$O19</f>
        <v>34</v>
      </c>
    </row>
    <row r="15" spans="1:16" x14ac:dyDescent="0.25">
      <c r="A15" s="127" t="s">
        <v>119</v>
      </c>
      <c r="B15" s="119" t="s">
        <v>120</v>
      </c>
      <c r="C15" s="119" t="s">
        <v>121</v>
      </c>
      <c r="D15" s="119" t="s">
        <v>122</v>
      </c>
      <c r="E15" s="119" t="s">
        <v>123</v>
      </c>
      <c r="L15" s="119">
        <v>1</v>
      </c>
      <c r="O15" s="120">
        <v>3</v>
      </c>
      <c r="P15" s="120">
        <f>Bestellungen!$F22*8+Bestellungen!$G22*6+Bestellungen!$I22*8+Bestellungen!$J22*6+Bestellungen!$L22*15+Bestellungen!$M22*10+Bestellungen!$O22</f>
        <v>18</v>
      </c>
    </row>
    <row r="16" spans="1:16" x14ac:dyDescent="0.25">
      <c r="A16" s="127" t="s">
        <v>129</v>
      </c>
      <c r="B16" s="119" t="s">
        <v>125</v>
      </c>
      <c r="C16" s="119" t="s">
        <v>126</v>
      </c>
      <c r="D16" s="119" t="s">
        <v>127</v>
      </c>
      <c r="E16" s="119" t="s">
        <v>128</v>
      </c>
      <c r="I16" s="119">
        <v>1</v>
      </c>
      <c r="L16" s="119">
        <v>1</v>
      </c>
      <c r="O16" s="120">
        <v>3</v>
      </c>
      <c r="P16" s="120">
        <f>Bestellungen!$F23*8+Bestellungen!$G23*6+Bestellungen!$I23*8+Bestellungen!$J23*6+Bestellungen!$L23*15+Bestellungen!$M23*10+Bestellungen!$O23</f>
        <v>26</v>
      </c>
    </row>
    <row r="17" spans="1:16" x14ac:dyDescent="0.25">
      <c r="A17" s="127" t="s">
        <v>139</v>
      </c>
      <c r="B17" s="119" t="s">
        <v>135</v>
      </c>
      <c r="C17" s="132" t="s">
        <v>136</v>
      </c>
      <c r="D17" s="132" t="s">
        <v>137</v>
      </c>
      <c r="E17" s="132" t="s">
        <v>138</v>
      </c>
      <c r="F17" s="119">
        <v>1</v>
      </c>
      <c r="I17" s="119">
        <v>1</v>
      </c>
      <c r="L17" s="119">
        <v>1</v>
      </c>
      <c r="O17" s="120">
        <v>3</v>
      </c>
      <c r="P17" s="120">
        <f>Bestellungen!$F25*8+Bestellungen!$G25*6+Bestellungen!$I25*8+Bestellungen!$J25*6+Bestellungen!$L25*15+Bestellungen!$M25*10+Bestellungen!$O25</f>
        <v>34</v>
      </c>
    </row>
    <row r="18" spans="1:16" x14ac:dyDescent="0.25">
      <c r="P18" s="149">
        <f>SUM(P5:P17)</f>
        <v>1505</v>
      </c>
    </row>
    <row r="21" spans="1:16" ht="30" x14ac:dyDescent="0.25">
      <c r="A21" s="127" t="s">
        <v>83</v>
      </c>
      <c r="D21" s="128" t="s">
        <v>84</v>
      </c>
      <c r="E21" s="128"/>
      <c r="M21" s="119">
        <v>13</v>
      </c>
      <c r="O21" s="120"/>
      <c r="P21" s="122">
        <f>Bestellungen!$F14*8+Bestellungen!$G14*6+Bestellungen!$I14*8+Bestellungen!$J14*6+Bestellungen!$L14*15+Bestellungen!$M14*10+Bestellungen!$O14</f>
        <v>130</v>
      </c>
    </row>
    <row r="22" spans="1:16" x14ac:dyDescent="0.25">
      <c r="A22" s="127" t="s">
        <v>95</v>
      </c>
      <c r="B22" s="119" t="s">
        <v>96</v>
      </c>
      <c r="C22" s="124" t="s">
        <v>97</v>
      </c>
      <c r="D22" s="129" t="s">
        <v>98</v>
      </c>
      <c r="E22" s="119" t="s">
        <v>99</v>
      </c>
      <c r="I22" s="124"/>
      <c r="J22" s="124"/>
      <c r="K22" s="124"/>
      <c r="M22" s="119">
        <v>42</v>
      </c>
      <c r="N22" s="119">
        <v>3</v>
      </c>
      <c r="O22" s="120">
        <v>10</v>
      </c>
      <c r="P22" s="122">
        <f>Bestellungen!$F17*8+Bestellungen!$G17*6+Bestellungen!$I17*8+Bestellungen!$J17*6+Bestellungen!$L17*15+Bestellungen!$M17*10+Bestellungen!$O17</f>
        <v>430</v>
      </c>
    </row>
    <row r="23" spans="1:16" x14ac:dyDescent="0.25">
      <c r="A23" s="127" t="s">
        <v>146</v>
      </c>
      <c r="B23" s="119" t="s">
        <v>314</v>
      </c>
      <c r="C23" s="119" t="s">
        <v>315</v>
      </c>
      <c r="D23" s="128"/>
      <c r="E23" s="128" t="s">
        <v>316</v>
      </c>
      <c r="F23" s="119">
        <v>1</v>
      </c>
      <c r="O23" s="120">
        <v>3</v>
      </c>
      <c r="P23" s="122">
        <f>Bestellungen!$F29*8+Bestellungen!$G29*6+Bestellungen!$I29*8+Bestellungen!$J29*6+Bestellungen!$L29*15+Bestellungen!$M29*10+Bestellungen!$O29</f>
        <v>11</v>
      </c>
    </row>
    <row r="24" spans="1:16" x14ac:dyDescent="0.25">
      <c r="A24" s="118" t="s">
        <v>26</v>
      </c>
      <c r="B24" s="119" t="s">
        <v>31</v>
      </c>
      <c r="C24" s="119" t="s">
        <v>32</v>
      </c>
      <c r="D24" s="119" t="s">
        <v>33</v>
      </c>
      <c r="E24" s="119" t="s">
        <v>34</v>
      </c>
      <c r="F24" s="119">
        <v>1</v>
      </c>
      <c r="I24" s="119">
        <v>1</v>
      </c>
      <c r="L24" s="119">
        <v>1</v>
      </c>
      <c r="O24" s="123">
        <v>3</v>
      </c>
      <c r="P24" s="122">
        <f>Bestellungen!$F4*8+Bestellungen!$G4*6+Bestellungen!$I4*8+Bestellungen!$J4*6+Bestellungen!$L4*15+Bestellungen!$M4*10+Bestellungen!$O4</f>
        <v>34</v>
      </c>
    </row>
  </sheetData>
  <mergeCells count="3">
    <mergeCell ref="F1:H1"/>
    <mergeCell ref="I1:K1"/>
    <mergeCell ref="L1:N1"/>
  </mergeCells>
  <conditionalFormatting sqref="O2 O13:O14 O21:O22 O24 O5:O11">
    <cfRule type="containsBlanks" dxfId="1" priority="4">
      <formula>LEN(TRIM(O2))=0</formula>
    </cfRule>
  </conditionalFormatting>
  <pageMargins left="0.7" right="0.7" top="0.78740157499999996" bottom="0.78740157499999996" header="0.3" footer="0.3"/>
  <pageSetup paperSize="9" scale="60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BCF75-41EB-47F6-9B3E-AD5B32F6F40B}">
  <dimension ref="A1:O37"/>
  <sheetViews>
    <sheetView topLeftCell="A3" workbookViewId="0">
      <selection activeCell="A13" sqref="A13"/>
    </sheetView>
  </sheetViews>
  <sheetFormatPr baseColWidth="10" defaultColWidth="10.7109375" defaultRowHeight="15" x14ac:dyDescent="0.25"/>
  <cols>
    <col min="1" max="1" width="14.42578125" customWidth="1"/>
    <col min="2" max="2" width="24.140625" customWidth="1"/>
    <col min="3" max="3" width="14.5703125" customWidth="1"/>
    <col min="7" max="7" width="18.28515625" customWidth="1"/>
    <col min="8" max="8" width="12.42578125" bestFit="1" customWidth="1"/>
    <col min="9" max="9" width="14.5703125" bestFit="1" customWidth="1"/>
    <col min="10" max="10" width="25.28515625" customWidth="1"/>
  </cols>
  <sheetData>
    <row r="1" spans="1:15" x14ac:dyDescent="0.25">
      <c r="G1" s="145" t="s">
        <v>19</v>
      </c>
      <c r="H1" s="145"/>
      <c r="I1" s="145"/>
      <c r="J1" s="145"/>
      <c r="L1" s="146" t="s">
        <v>273</v>
      </c>
      <c r="M1" s="146"/>
      <c r="N1" s="146"/>
      <c r="O1" s="146"/>
    </row>
    <row r="2" spans="1:15" x14ac:dyDescent="0.25">
      <c r="A2" s="147" t="s">
        <v>274</v>
      </c>
      <c r="B2" s="148"/>
      <c r="C2" s="147" t="s">
        <v>275</v>
      </c>
      <c r="D2" s="147"/>
      <c r="G2" s="5" t="s">
        <v>276</v>
      </c>
      <c r="H2" s="5" t="s">
        <v>277</v>
      </c>
      <c r="I2" s="5" t="s">
        <v>278</v>
      </c>
      <c r="J2" s="5" t="s">
        <v>279</v>
      </c>
      <c r="L2" s="5" t="s">
        <v>276</v>
      </c>
      <c r="M2" s="5" t="s">
        <v>277</v>
      </c>
      <c r="N2" s="5" t="s">
        <v>278</v>
      </c>
      <c r="O2" s="5" t="s">
        <v>279</v>
      </c>
    </row>
    <row r="3" spans="1:15" ht="16.5" thickBot="1" x14ac:dyDescent="0.3">
      <c r="A3" s="2" t="s">
        <v>280</v>
      </c>
      <c r="B3" s="8">
        <f>B31-D3</f>
        <v>17</v>
      </c>
      <c r="C3" s="2" t="s">
        <v>280</v>
      </c>
      <c r="D3" s="2">
        <f>SUM(Tabelle1[[einzel5]:[gratis7]])-141</f>
        <v>233</v>
      </c>
      <c r="G3">
        <f>SUM(Tabelle1[Berechnung Einnahmen])</f>
        <v>2425</v>
      </c>
      <c r="H3">
        <f>Tabelle7[[#Totals],[Ausgaben Lis]]</f>
        <v>0</v>
      </c>
      <c r="I3">
        <f>Tabelle79[[#Totals],[Ausgaben Laura]]</f>
        <v>122.2</v>
      </c>
      <c r="J3" s="11">
        <f>G3-H3-I3</f>
        <v>2302.8000000000002</v>
      </c>
      <c r="L3" s="14">
        <f>SUM(Bestellungen!$P$3:$P$242)</f>
        <v>5192</v>
      </c>
      <c r="M3">
        <f>Tabelle7[[#Totals],[Ausgaben Lis]]</f>
        <v>0</v>
      </c>
      <c r="N3">
        <f>Tabelle79[[#Totals],[Ausgaben Laura]]</f>
        <v>122.2</v>
      </c>
      <c r="O3" s="11">
        <f>L3-M3-N3</f>
        <v>5069.8</v>
      </c>
    </row>
    <row r="4" spans="1:15" ht="16.5" thickTop="1" x14ac:dyDescent="0.25">
      <c r="A4" s="6" t="s">
        <v>281</v>
      </c>
      <c r="B4" s="9">
        <f>B24+B36-D4</f>
        <v>17</v>
      </c>
      <c r="C4" s="6" t="s">
        <v>281</v>
      </c>
      <c r="D4" s="6">
        <f>SUM(Tabelle1[[einzel2]:[gratis4]])</f>
        <v>58</v>
      </c>
      <c r="F4" s="42" t="s">
        <v>282</v>
      </c>
      <c r="G4" s="82">
        <f>G3-H3-Tabelle2[[#Totals],[Einnahme]]</f>
        <v>1635</v>
      </c>
      <c r="H4" s="46">
        <v>0.5</v>
      </c>
      <c r="I4" s="47" t="s">
        <v>283</v>
      </c>
      <c r="J4" s="67">
        <f>J3*H4</f>
        <v>1151.4000000000001</v>
      </c>
      <c r="M4" s="46">
        <v>0.5</v>
      </c>
      <c r="N4" s="47" t="s">
        <v>283</v>
      </c>
      <c r="O4" s="47">
        <f>O3*M4</f>
        <v>2534.9</v>
      </c>
    </row>
    <row r="5" spans="1:15" ht="15.75" x14ac:dyDescent="0.25">
      <c r="A5" s="7" t="s">
        <v>284</v>
      </c>
      <c r="B5" s="10">
        <f>B27+B23+B22-D5</f>
        <v>236</v>
      </c>
      <c r="C5" s="7" t="s">
        <v>284</v>
      </c>
      <c r="D5" s="7">
        <f>SUM(Tabelle1[[einzel]:[gratis]])</f>
        <v>155</v>
      </c>
      <c r="F5" s="42" t="s">
        <v>285</v>
      </c>
      <c r="G5" s="82">
        <f>Tabelle2[[#Totals],[Einnahme]]-Tabelle79[[#Totals],[Ausgaben Laura]]</f>
        <v>667.8</v>
      </c>
      <c r="H5" s="46">
        <v>0.5</v>
      </c>
      <c r="I5" s="47" t="s">
        <v>286</v>
      </c>
      <c r="J5" s="67">
        <f>J3*H5</f>
        <v>1151.4000000000001</v>
      </c>
      <c r="M5" s="46">
        <v>0.5</v>
      </c>
      <c r="N5" s="47" t="s">
        <v>286</v>
      </c>
      <c r="O5" s="47">
        <f>O3*M5</f>
        <v>2534.9</v>
      </c>
    </row>
    <row r="6" spans="1:15" x14ac:dyDescent="0.25">
      <c r="F6" s="137"/>
      <c r="G6" s="138"/>
    </row>
    <row r="7" spans="1:15" x14ac:dyDescent="0.25">
      <c r="F7" s="139" t="s">
        <v>287</v>
      </c>
      <c r="G7" s="140">
        <v>226.26</v>
      </c>
    </row>
    <row r="9" spans="1:15" x14ac:dyDescent="0.25">
      <c r="A9" t="s">
        <v>277</v>
      </c>
      <c r="D9" t="s">
        <v>278</v>
      </c>
    </row>
    <row r="10" spans="1:15" x14ac:dyDescent="0.25">
      <c r="A10" s="4" t="s">
        <v>288</v>
      </c>
      <c r="B10" s="4" t="s">
        <v>277</v>
      </c>
      <c r="D10" s="4" t="s">
        <v>288</v>
      </c>
      <c r="E10" s="4" t="s">
        <v>278</v>
      </c>
      <c r="F10" s="3"/>
      <c r="G10" s="3" t="s">
        <v>289</v>
      </c>
      <c r="H10" t="s">
        <v>290</v>
      </c>
    </row>
    <row r="11" spans="1:15" x14ac:dyDescent="0.25">
      <c r="A11" s="12" t="s">
        <v>17</v>
      </c>
      <c r="B11" s="12">
        <v>12</v>
      </c>
      <c r="D11" s="12" t="s">
        <v>17</v>
      </c>
      <c r="E11" s="65">
        <v>6.76</v>
      </c>
      <c r="F11" s="3"/>
      <c r="G11" s="41" t="s">
        <v>291</v>
      </c>
      <c r="H11" s="1">
        <v>790</v>
      </c>
    </row>
    <row r="12" spans="1:15" x14ac:dyDescent="0.25">
      <c r="A12" s="44" t="s">
        <v>292</v>
      </c>
      <c r="B12" s="12">
        <v>738</v>
      </c>
      <c r="D12" s="3" t="s">
        <v>293</v>
      </c>
      <c r="E12" s="66">
        <v>20.28</v>
      </c>
      <c r="F12" s="3"/>
      <c r="G12" s="41"/>
      <c r="H12" s="1"/>
      <c r="J12" s="45"/>
      <c r="K12" s="43"/>
    </row>
    <row r="13" spans="1:15" x14ac:dyDescent="0.25">
      <c r="A13" s="13"/>
      <c r="B13" s="13"/>
      <c r="D13" t="s">
        <v>293</v>
      </c>
      <c r="E13" s="1">
        <v>13.52</v>
      </c>
      <c r="F13" s="3"/>
      <c r="G13" s="3"/>
      <c r="H13" s="1"/>
    </row>
    <row r="14" spans="1:15" x14ac:dyDescent="0.25">
      <c r="A14" s="13"/>
      <c r="B14" s="13"/>
      <c r="D14" t="s">
        <v>295</v>
      </c>
      <c r="E14" s="1">
        <v>2.9</v>
      </c>
      <c r="H14" s="1"/>
    </row>
    <row r="15" spans="1:15" x14ac:dyDescent="0.25">
      <c r="D15" t="s">
        <v>17</v>
      </c>
      <c r="E15" s="1">
        <v>6.67</v>
      </c>
      <c r="H15" s="1"/>
    </row>
    <row r="16" spans="1:15" x14ac:dyDescent="0.25">
      <c r="A16" s="64"/>
      <c r="B16" s="61"/>
      <c r="D16" t="s">
        <v>17</v>
      </c>
      <c r="E16" s="1">
        <f>2*6.67</f>
        <v>13.34</v>
      </c>
      <c r="H16" s="1"/>
    </row>
    <row r="17" spans="1:8" x14ac:dyDescent="0.25">
      <c r="D17" t="s">
        <v>17</v>
      </c>
      <c r="E17" s="1">
        <f>3.25+3.25+4.49</f>
        <v>10.99</v>
      </c>
      <c r="G17" t="s">
        <v>294</v>
      </c>
      <c r="H17" s="14">
        <f>SUBTOTAL(109,Tabelle2[Einnahme])</f>
        <v>790</v>
      </c>
    </row>
    <row r="18" spans="1:8" x14ac:dyDescent="0.25">
      <c r="D18" t="s">
        <v>17</v>
      </c>
      <c r="E18" s="1">
        <f>6.5+3.55+3.25</f>
        <v>13.3</v>
      </c>
    </row>
    <row r="19" spans="1:8" x14ac:dyDescent="0.25">
      <c r="A19" t="s">
        <v>294</v>
      </c>
      <c r="D19" t="s">
        <v>293</v>
      </c>
      <c r="E19" s="1">
        <v>13.56</v>
      </c>
    </row>
    <row r="20" spans="1:8" x14ac:dyDescent="0.25">
      <c r="D20" t="s">
        <v>17</v>
      </c>
      <c r="E20" s="1">
        <v>11.9</v>
      </c>
    </row>
    <row r="21" spans="1:8" x14ac:dyDescent="0.25">
      <c r="A21" s="70" t="s">
        <v>296</v>
      </c>
      <c r="B21" s="71">
        <v>45292</v>
      </c>
      <c r="D21" t="s">
        <v>17</v>
      </c>
      <c r="E21" s="1">
        <f>4.49*2</f>
        <v>8.98</v>
      </c>
    </row>
    <row r="22" spans="1:8" x14ac:dyDescent="0.25">
      <c r="A22" s="83" t="s">
        <v>297</v>
      </c>
      <c r="B22" s="83">
        <v>42</v>
      </c>
      <c r="E22" s="1"/>
    </row>
    <row r="23" spans="1:8" x14ac:dyDescent="0.25">
      <c r="A23" s="83" t="s">
        <v>298</v>
      </c>
      <c r="B23" s="83">
        <v>17</v>
      </c>
      <c r="E23" s="1"/>
    </row>
    <row r="24" spans="1:8" x14ac:dyDescent="0.25">
      <c r="A24" s="6" t="s">
        <v>299</v>
      </c>
      <c r="B24" s="6">
        <v>29</v>
      </c>
      <c r="E24" s="1"/>
    </row>
    <row r="25" spans="1:8" x14ac:dyDescent="0.25">
      <c r="A25" s="2" t="s">
        <v>300</v>
      </c>
      <c r="B25" s="2">
        <v>16</v>
      </c>
      <c r="E25" s="1"/>
    </row>
    <row r="26" spans="1:8" x14ac:dyDescent="0.25">
      <c r="A26" s="5" t="s">
        <v>301</v>
      </c>
      <c r="B26" t="s">
        <v>302</v>
      </c>
      <c r="E26" s="1"/>
    </row>
    <row r="27" spans="1:8" x14ac:dyDescent="0.25">
      <c r="A27" s="5" t="s">
        <v>303</v>
      </c>
      <c r="B27" s="7">
        <f>240+92</f>
        <v>332</v>
      </c>
      <c r="E27" s="1"/>
    </row>
    <row r="28" spans="1:8" x14ac:dyDescent="0.25">
      <c r="A28" s="5"/>
      <c r="B28" s="7"/>
      <c r="E28" s="1"/>
    </row>
    <row r="29" spans="1:8" x14ac:dyDescent="0.25">
      <c r="A29" s="5"/>
      <c r="B29" s="7"/>
      <c r="E29" s="1"/>
    </row>
    <row r="30" spans="1:8" x14ac:dyDescent="0.25">
      <c r="A30" s="5" t="s">
        <v>302</v>
      </c>
      <c r="B30" t="s">
        <v>302</v>
      </c>
      <c r="E30" s="1"/>
      <c r="G30" s="14"/>
    </row>
    <row r="31" spans="1:8" x14ac:dyDescent="0.25">
      <c r="A31" s="2" t="s">
        <v>304</v>
      </c>
      <c r="B31" s="2">
        <v>250</v>
      </c>
      <c r="E31" s="1"/>
    </row>
    <row r="32" spans="1:8" x14ac:dyDescent="0.25">
      <c r="A32" s="85">
        <v>45292</v>
      </c>
      <c r="B32" s="2">
        <v>170</v>
      </c>
      <c r="E32" s="1"/>
    </row>
    <row r="33" spans="1:5" x14ac:dyDescent="0.25">
      <c r="A33" s="2"/>
      <c r="B33" s="2"/>
      <c r="E33" s="1"/>
    </row>
    <row r="34" spans="1:5" x14ac:dyDescent="0.25">
      <c r="A34" s="2"/>
    </row>
    <row r="35" spans="1:5" x14ac:dyDescent="0.25">
      <c r="A35" s="6" t="s">
        <v>305</v>
      </c>
      <c r="B35" s="6" t="s">
        <v>302</v>
      </c>
    </row>
    <row r="36" spans="1:5" x14ac:dyDescent="0.25">
      <c r="A36" s="84">
        <v>45292</v>
      </c>
      <c r="B36" s="6">
        <v>46</v>
      </c>
      <c r="D36" t="s">
        <v>294</v>
      </c>
      <c r="E36" s="14">
        <f>SUBTOTAL(109,Tabelle79[Ausgaben Laura])</f>
        <v>122.2</v>
      </c>
    </row>
    <row r="37" spans="1:5" x14ac:dyDescent="0.25">
      <c r="A37" s="6"/>
      <c r="B37" s="6"/>
    </row>
  </sheetData>
  <mergeCells count="4">
    <mergeCell ref="G1:J1"/>
    <mergeCell ref="L1:O1"/>
    <mergeCell ref="C2:D2"/>
    <mergeCell ref="A2:B2"/>
  </mergeCells>
  <phoneticPr fontId="15" type="noConversion"/>
  <conditionalFormatting sqref="B3:B5">
    <cfRule type="cellIs" dxfId="0" priority="1" operator="lessThan">
      <formula>1</formula>
    </cfRule>
    <cfRule type="colorScale" priority="2">
      <colorScale>
        <cfvo type="num" val="&quot;&lt;=0&quot;"/>
        <cfvo type="max"/>
        <color rgb="FFFF7128"/>
        <color rgb="FFFFEF9C"/>
      </colorScale>
    </cfRule>
  </conditionalFormatting>
  <pageMargins left="0.7" right="0.7" top="0.78740157499999996" bottom="0.78740157499999996" header="0.3" footer="0.3"/>
  <pageSetup paperSize="9" orientation="portrait"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t Z b F V r n o M G 6 l A A A A 9 g A A A B I A H A B D b 2 5 m a W c v U G F j a 2 F n Z S 5 4 b W w g o h g A K K A U A A A A A A A A A A A A A A A A A A A A A A A A A A A A h Y 9 N D o I w G E S v Q r q n P 0 i M I R 8 l x q 0 k J h r j t i k V G q E Y W i x 3 c + G R v I I Y R d 2 5 n D d v M X O / 3 i A b m j q 4 q M 7 q 1 q S I Y Y o C Z W R b a F O m q H f H c I E y D h s h T 6 J U w S g b m w y 2 S F H l 3 D k h x H u P / Q y 3 X U k i S h k 5 5 O u t r F Q j 0 E f W / + V Q G + u E k Q p x 2 L / G 8 A g z N s c x j T E F M k H I t f k K 0 b j 3 2 f 5 A W P W 1 6 z v F C x U u d 0 C m C O T 9 g T 8 A U E s D B B Q A A g A I A L W W x V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1 l s V W K I p H u A 4 A A A A R A A A A E w A c A E Z v c m 1 1 b G F z L 1 N l Y 3 R p b 2 4 x L m 0 g o h g A K K A U A A A A A A A A A A A A A A A A A A A A A A A A A A A A K 0 5 N L s n M z 1 M I h t C G 1 g B Q S w E C L Q A U A A I A C A C 1 l s V W u e g w b q U A A A D 2 A A A A E g A A A A A A A A A A A A A A A A A A A A A A Q 2 9 u Z m l n L 1 B h Y 2 t h Z 2 U u e G 1 s U E s B A i 0 A F A A C A A g A t Z b F V g / K 6 a u k A A A A 6 Q A A A B M A A A A A A A A A A A A A A A A A 8 Q A A A F t D b 2 5 0 Z W 5 0 X 1 R 5 c G V z X S 5 4 b W x Q S w E C L Q A U A A I A C A C 1 l s V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1 f w 0 x B / e E u s q Y s m b D K d y Q A A A A A C A A A A A A A Q Z g A A A A E A A C A A A A A Q f i c e n d d i f T Z i x Z f 2 m b T t b 6 t k q 8 c 5 w i 6 y l t h l w X i G v g A A A A A O g A A A A A I A A C A A A A C x 4 Z 4 F G E 7 K b b H L Q R I 2 q R J y Z f o x a / a M F 7 w K J j U 9 w 0 8 B g 1 A A A A D n P J I l w G l 2 e v A 7 X X 8 / l d S P N H L K M I N l L N F A 1 8 Z 1 c + H K f K R J m s q 2 0 Z a g l q H k o j Y x S u d F C / 8 6 7 U i P 6 Z 1 S R e A 0 1 i 0 6 d B q H X j p L 0 y F H T a P f G M u E F k A A A A C W V t H 8 3 7 r w 4 J u o m A p R L 7 / 8 e B u A r k H M P L 6 x s O j B k t o X / 6 n l 3 V + v K x d h V V Y / + i x W r h t B l d K u h 4 T w m 6 F j S U A D d t R C < / D a t a M a s h u p > 
</file>

<file path=customXml/itemProps1.xml><?xml version="1.0" encoding="utf-8"?>
<ds:datastoreItem xmlns:ds="http://schemas.openxmlformats.org/officeDocument/2006/customXml" ds:itemID="{201F364D-446E-49FD-BA2F-5720D45F737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DRUCKBAR</vt:lpstr>
      <vt:lpstr>Bestellungen</vt:lpstr>
      <vt:lpstr>Tabelle1</vt:lpstr>
      <vt:lpstr>Übersicht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Bergmann</dc:creator>
  <cp:keywords/>
  <dc:description/>
  <cp:lastModifiedBy>Bergmann Laura</cp:lastModifiedBy>
  <cp:revision/>
  <cp:lastPrinted>2024-03-08T17:19:36Z</cp:lastPrinted>
  <dcterms:created xsi:type="dcterms:W3CDTF">2023-05-22T18:39:26Z</dcterms:created>
  <dcterms:modified xsi:type="dcterms:W3CDTF">2024-03-08T17:38:04Z</dcterms:modified>
  <cp:category/>
  <cp:contentStatus/>
</cp:coreProperties>
</file>